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980" windowHeight="3405" tabRatio="710" firstSheet="1" activeTab="10"/>
  </bookViews>
  <sheets>
    <sheet name="Sezonas atklāšana" sheetId="1" r:id="rId1"/>
    <sheet name="1.posms" sheetId="2" r:id="rId2"/>
    <sheet name="2.posms" sheetId="3" r:id="rId3"/>
    <sheet name="3.posms" sheetId="4" r:id="rId4"/>
    <sheet name="4.posms" sheetId="5" r:id="rId5"/>
    <sheet name="5.posms" sheetId="6" r:id="rId6"/>
    <sheet name="6.posms" sheetId="7" r:id="rId7"/>
    <sheet name="8.posms" sheetId="8" r:id="rId8"/>
    <sheet name="7.posms" sheetId="9" r:id="rId9"/>
    <sheet name="Kopvērtējums" sheetId="10" r:id="rId10"/>
    <sheet name="Sezonas slēgšanas sac." sheetId="11" r:id="rId11"/>
  </sheets>
  <definedNames/>
  <calcPr fullCalcOnLoad="1"/>
</workbook>
</file>

<file path=xl/sharedStrings.xml><?xml version="1.0" encoding="utf-8"?>
<sst xmlns="http://schemas.openxmlformats.org/spreadsheetml/2006/main" count="489" uniqueCount="103">
  <si>
    <t>Alvis Ozoliņš</t>
  </si>
  <si>
    <t>Uldis Štrauss</t>
  </si>
  <si>
    <t>Gunārs Rozenbergs</t>
  </si>
  <si>
    <t>Vita Matīse</t>
  </si>
  <si>
    <t>Ilona Grīnberga</t>
  </si>
  <si>
    <t>Kristiāns Krauklis</t>
  </si>
  <si>
    <t>Mikus Upmalis</t>
  </si>
  <si>
    <t>Markuss Baumgarts</t>
  </si>
  <si>
    <t>Gundars Osis</t>
  </si>
  <si>
    <t xml:space="preserve">Dainis Pūka </t>
  </si>
  <si>
    <t>Juris Mikitāns</t>
  </si>
  <si>
    <t>Dāvids Reinis Joma</t>
  </si>
  <si>
    <t>Māris Ozols</t>
  </si>
  <si>
    <t>Marta Ozola</t>
  </si>
  <si>
    <t>Tālis Pētersons</t>
  </si>
  <si>
    <t>Ints Jaunzems</t>
  </si>
  <si>
    <t>Bruno Štrauss</t>
  </si>
  <si>
    <t>1.brauc .</t>
  </si>
  <si>
    <t>LAT</t>
  </si>
  <si>
    <t>2.brauc.</t>
  </si>
  <si>
    <t>3.brauc.</t>
  </si>
  <si>
    <t>4.brauc.</t>
  </si>
  <si>
    <t>GBR 33</t>
  </si>
  <si>
    <t>Vindsērfinga Kluba 360 SEZONAS ATKLĀŠANAS SACENSĪBAS              2012.g. 29.aprīlī</t>
  </si>
  <si>
    <t>Kopā</t>
  </si>
  <si>
    <t>Izmetot</t>
  </si>
  <si>
    <t>Vieta kopv.</t>
  </si>
  <si>
    <t>Vieta K360</t>
  </si>
  <si>
    <t>Romualds Zelčs</t>
  </si>
  <si>
    <t>Raimonds Zelčs</t>
  </si>
  <si>
    <t>Juris Veidemanis</t>
  </si>
  <si>
    <t>Dainis Ziemelis</t>
  </si>
  <si>
    <t>Rets Skrickis</t>
  </si>
  <si>
    <t>Dainis Caune</t>
  </si>
  <si>
    <t>5.brauc.</t>
  </si>
  <si>
    <t>6.brauc.</t>
  </si>
  <si>
    <t>7.brauc.</t>
  </si>
  <si>
    <t>8.brauc.</t>
  </si>
  <si>
    <t xml:space="preserve">Kopā </t>
  </si>
  <si>
    <t>X</t>
  </si>
  <si>
    <t>Izmetot 2</t>
  </si>
  <si>
    <t>Kopvērt.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</si>
  <si>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</si>
  <si>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</si>
  <si>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</si>
  <si>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</si>
  <si>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</si>
  <si>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</si>
  <si>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</si>
  <si>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</si>
  <si>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</si>
  <si>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</si>
  <si>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</si>
  <si>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</si>
  <si>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</si>
  <si>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</si>
  <si>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</si>
  <si>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K360</t>
  </si>
  <si>
    <t>Master</t>
  </si>
  <si>
    <t>U 17</t>
  </si>
  <si>
    <t>REZULTĀTS</t>
  </si>
  <si>
    <t>KLUBA KAUSS 2012.    1.POSMS .  24.05.2012</t>
  </si>
  <si>
    <t>Dainis Pūka</t>
  </si>
  <si>
    <t>Zane Atstāja</t>
  </si>
  <si>
    <t>Anete Alberte</t>
  </si>
  <si>
    <t>Eduards Celitāns</t>
  </si>
  <si>
    <t>Edvīns Priede</t>
  </si>
  <si>
    <t>KLUBA KAUSS 2012.    2.POSMS.  7.06.2012</t>
  </si>
  <si>
    <t>Vieta</t>
  </si>
  <si>
    <t>KLUBA KAUSS 2012.    3.POSMS.  28.06.2012</t>
  </si>
  <si>
    <t>Ainārs Atstājs</t>
  </si>
  <si>
    <t>Aldis Zēmanis</t>
  </si>
  <si>
    <t>KLUBA KAUSS 2012.   4 .POSMS.  5.07.2012</t>
  </si>
  <si>
    <t>Killers</t>
  </si>
  <si>
    <t>KLUBA KAUSS 2012.   5 .POSMS.  26.07.2012</t>
  </si>
  <si>
    <t>Bruno Strauss</t>
  </si>
  <si>
    <t>Juris Rožkalns</t>
  </si>
  <si>
    <t>Elizabete Meņģele</t>
  </si>
  <si>
    <t>Arta Zāne</t>
  </si>
  <si>
    <t>Valters Zakrevskis</t>
  </si>
  <si>
    <t>-</t>
  </si>
  <si>
    <t>KLUBA KAUSS 2012.   6 .POSMS.  2.08.2012</t>
  </si>
  <si>
    <t>Kirils Čerņadjevs</t>
  </si>
  <si>
    <t>KLUBA KAUSS 2012.   8 .POSMS.  06.09.2012</t>
  </si>
  <si>
    <t>Valdis Kļaviņš</t>
  </si>
  <si>
    <t>Mārtiņš Grobiņš</t>
  </si>
  <si>
    <t>Arnis Krauklis</t>
  </si>
  <si>
    <t>Roberts Neilands</t>
  </si>
  <si>
    <t>Jaunieši</t>
  </si>
  <si>
    <t>KLUBA KAUSS 2012.   7 .POSMS.  20.09.2012</t>
  </si>
  <si>
    <t>1.posms</t>
  </si>
  <si>
    <t>2.posms</t>
  </si>
  <si>
    <t>3.posms</t>
  </si>
  <si>
    <t>4.posms</t>
  </si>
  <si>
    <t>5.posms</t>
  </si>
  <si>
    <t>6.posms</t>
  </si>
  <si>
    <t>8.posms</t>
  </si>
  <si>
    <t>7.posms</t>
  </si>
  <si>
    <t>Klubs 360</t>
  </si>
  <si>
    <t>KLUBA KAUSS 2012.   KOPVĒRTĒJUMA REZULTĀTI</t>
  </si>
  <si>
    <t>KLUBA 360 sezonas noslēguma sacensības</t>
  </si>
  <si>
    <t>Pēteris Dreimanis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</si>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</sst>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25"/>
      <name val="Calibri"/>
      <family val="2"/>
    </font>
    <font>
      <b/>
      <sz val="11"/>
      <color indexed="49"/>
      <name val="Calibri"/>
      <family val="2"/>
    </font>
    <font>
      <b/>
      <sz val="11"/>
      <color indexed="17"/>
      <name val="Calibri"/>
      <family val="2"/>
    </font>
    <font>
      <b/>
      <u val="single"/>
      <sz val="16"/>
      <color indexed="60"/>
      <name val="Calibri"/>
      <family val="2"/>
    </font>
    <font>
      <b/>
      <u val="single"/>
      <sz val="16"/>
      <color indexed="25"/>
      <name val="Calibri"/>
      <family val="2"/>
    </font>
    <font>
      <b/>
      <u val="single"/>
      <sz val="16"/>
      <color indexed="49"/>
      <name val="Calibri"/>
      <family val="2"/>
    </font>
    <font>
      <b/>
      <u val="single"/>
      <sz val="16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0"/>
    </font>
    <font>
      <b/>
      <sz val="11"/>
      <color indexed="16"/>
      <name val="Calibri"/>
      <family val="0"/>
    </font>
    <font>
      <sz val="11"/>
      <color indexed="16"/>
      <name val="Calibri"/>
      <family val="0"/>
    </font>
    <font>
      <b/>
      <u val="single"/>
      <sz val="16"/>
      <color indexed="16"/>
      <name val="Calibri"/>
      <family val="0"/>
    </font>
    <font>
      <b/>
      <u val="single"/>
      <sz val="16"/>
      <color indexed="53"/>
      <name val="Calibri"/>
      <family val="2"/>
    </font>
    <font>
      <b/>
      <sz val="11"/>
      <color indexed="5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6"/>
      <name val="Calibri"/>
      <family val="2"/>
    </font>
    <font>
      <b/>
      <u val="single"/>
      <sz val="16"/>
      <color theme="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37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22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4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8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9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F21" sqref="F21"/>
    </sheetView>
  </sheetViews>
  <sheetFormatPr defaultColWidth="8.7109375" defaultRowHeight="15"/>
  <cols>
    <col min="1" max="1" width="8.7109375" style="0" customWidth="1"/>
    <col min="2" max="2" width="19.7109375" style="0" customWidth="1"/>
    <col min="3" max="3" width="7.00390625" style="3" customWidth="1"/>
    <col min="4" max="7" width="9.140625" style="1" customWidth="1"/>
    <col min="8" max="8" width="8.7109375" style="0" customWidth="1"/>
    <col min="9" max="9" width="9.140625" style="1" customWidth="1"/>
    <col min="10" max="10" width="11.00390625" style="1" bestFit="1" customWidth="1"/>
    <col min="11" max="12" width="9.140625" style="1" customWidth="1"/>
  </cols>
  <sheetData>
    <row r="2" spans="2:7" ht="15">
      <c r="B2" s="212" t="s">
        <v>23</v>
      </c>
      <c r="C2" s="212"/>
      <c r="D2" s="212"/>
      <c r="E2" s="212"/>
      <c r="F2" s="212"/>
      <c r="G2" s="212"/>
    </row>
    <row r="3" spans="2:7" ht="15">
      <c r="B3" s="212"/>
      <c r="C3" s="212"/>
      <c r="D3" s="212"/>
      <c r="E3" s="212"/>
      <c r="F3" s="212"/>
      <c r="G3" s="212"/>
    </row>
    <row r="5" spans="3:12" s="5" customFormat="1" ht="15">
      <c r="C5" s="3" t="s">
        <v>18</v>
      </c>
      <c r="D5" s="3" t="s">
        <v>17</v>
      </c>
      <c r="E5" s="3" t="s">
        <v>19</v>
      </c>
      <c r="F5" s="3" t="s">
        <v>20</v>
      </c>
      <c r="G5" s="3" t="s">
        <v>21</v>
      </c>
      <c r="H5" s="3" t="s">
        <v>24</v>
      </c>
      <c r="I5" s="3" t="s">
        <v>25</v>
      </c>
      <c r="J5" s="3" t="s">
        <v>26</v>
      </c>
      <c r="K5" s="3" t="s">
        <v>27</v>
      </c>
      <c r="L5" s="3"/>
    </row>
    <row r="6" spans="2:11" ht="15">
      <c r="B6" s="6" t="s">
        <v>0</v>
      </c>
      <c r="C6" s="4">
        <v>20</v>
      </c>
      <c r="D6" s="2">
        <v>2</v>
      </c>
      <c r="E6" s="2">
        <v>2</v>
      </c>
      <c r="F6" s="2">
        <v>3</v>
      </c>
      <c r="G6" s="2">
        <v>5</v>
      </c>
      <c r="H6" s="1">
        <f aca="true" t="shared" si="0" ref="H6:H19">D6+E6+F6+G6</f>
        <v>12</v>
      </c>
      <c r="I6" s="1">
        <f>12-5</f>
        <v>7</v>
      </c>
      <c r="J6" s="3">
        <v>2</v>
      </c>
      <c r="K6" s="1">
        <v>1</v>
      </c>
    </row>
    <row r="7" spans="2:10" ht="15">
      <c r="B7" s="6" t="s">
        <v>2</v>
      </c>
      <c r="C7" s="4">
        <v>14</v>
      </c>
      <c r="D7" s="2">
        <v>1</v>
      </c>
      <c r="E7" s="2">
        <v>8</v>
      </c>
      <c r="F7" s="2">
        <v>2</v>
      </c>
      <c r="G7" s="2">
        <v>4</v>
      </c>
      <c r="H7" s="1">
        <f t="shared" si="0"/>
        <v>15</v>
      </c>
      <c r="I7" s="1">
        <f>15-8</f>
        <v>7</v>
      </c>
      <c r="J7" s="3">
        <v>1</v>
      </c>
    </row>
    <row r="8" spans="2:10" ht="15">
      <c r="B8" s="6" t="s">
        <v>4</v>
      </c>
      <c r="C8" s="4">
        <v>18</v>
      </c>
      <c r="D8" s="2">
        <v>3</v>
      </c>
      <c r="E8" s="2">
        <v>1</v>
      </c>
      <c r="F8" s="2">
        <v>6</v>
      </c>
      <c r="G8" s="2">
        <v>6</v>
      </c>
      <c r="H8" s="1">
        <f t="shared" si="0"/>
        <v>16</v>
      </c>
      <c r="I8" s="1">
        <f>16-6</f>
        <v>10</v>
      </c>
      <c r="J8" s="3">
        <v>3</v>
      </c>
    </row>
    <row r="9" spans="2:10" ht="15">
      <c r="B9" s="6" t="s">
        <v>12</v>
      </c>
      <c r="C9" s="4">
        <v>40</v>
      </c>
      <c r="D9" s="2">
        <v>10</v>
      </c>
      <c r="E9" s="2">
        <v>8</v>
      </c>
      <c r="F9" s="2">
        <v>1</v>
      </c>
      <c r="G9" s="2">
        <v>1</v>
      </c>
      <c r="H9" s="1">
        <f t="shared" si="0"/>
        <v>20</v>
      </c>
      <c r="I9" s="1">
        <f>20-10</f>
        <v>10</v>
      </c>
      <c r="J9" s="1">
        <v>4</v>
      </c>
    </row>
    <row r="10" spans="2:11" ht="15">
      <c r="B10" s="6" t="s">
        <v>3</v>
      </c>
      <c r="C10" s="4">
        <v>1</v>
      </c>
      <c r="D10" s="2">
        <v>4</v>
      </c>
      <c r="E10" s="2">
        <v>4</v>
      </c>
      <c r="F10" s="2">
        <v>5</v>
      </c>
      <c r="G10" s="2">
        <v>7</v>
      </c>
      <c r="H10" s="1">
        <f t="shared" si="0"/>
        <v>20</v>
      </c>
      <c r="I10" s="1">
        <f>20-7</f>
        <v>13</v>
      </c>
      <c r="J10" s="1">
        <v>5</v>
      </c>
      <c r="K10" s="1">
        <v>2</v>
      </c>
    </row>
    <row r="11" spans="2:11" ht="15">
      <c r="B11" s="6" t="s">
        <v>8</v>
      </c>
      <c r="C11" s="4">
        <v>111</v>
      </c>
      <c r="D11" s="2">
        <v>6</v>
      </c>
      <c r="E11" s="2">
        <v>5</v>
      </c>
      <c r="F11" s="2">
        <v>4</v>
      </c>
      <c r="G11" s="2">
        <v>8</v>
      </c>
      <c r="H11" s="1">
        <f t="shared" si="0"/>
        <v>23</v>
      </c>
      <c r="I11" s="1">
        <f>23-8</f>
        <v>15</v>
      </c>
      <c r="J11" s="1">
        <v>6</v>
      </c>
      <c r="K11" s="1">
        <v>3</v>
      </c>
    </row>
    <row r="12" spans="2:11" ht="15">
      <c r="B12" s="6" t="s">
        <v>11</v>
      </c>
      <c r="C12" s="4" t="s">
        <v>22</v>
      </c>
      <c r="D12" s="2">
        <v>5</v>
      </c>
      <c r="E12" s="2">
        <v>3</v>
      </c>
      <c r="F12" s="2">
        <v>7</v>
      </c>
      <c r="G12" s="2">
        <v>10</v>
      </c>
      <c r="H12" s="1">
        <f t="shared" si="0"/>
        <v>25</v>
      </c>
      <c r="I12" s="1">
        <f>25-10</f>
        <v>15</v>
      </c>
      <c r="J12" s="1">
        <v>7</v>
      </c>
      <c r="K12" s="1">
        <v>4</v>
      </c>
    </row>
    <row r="13" spans="2:10" ht="15">
      <c r="B13" s="6" t="s">
        <v>14</v>
      </c>
      <c r="C13" s="4">
        <v>119</v>
      </c>
      <c r="D13" s="2">
        <v>10</v>
      </c>
      <c r="E13" s="2">
        <v>8</v>
      </c>
      <c r="F13" s="2">
        <v>9</v>
      </c>
      <c r="G13" s="2">
        <v>2</v>
      </c>
      <c r="H13" s="1">
        <f t="shared" si="0"/>
        <v>29</v>
      </c>
      <c r="I13" s="1">
        <f>29-10</f>
        <v>19</v>
      </c>
      <c r="J13" s="1">
        <v>8</v>
      </c>
    </row>
    <row r="14" spans="2:10" ht="15">
      <c r="B14" s="6" t="s">
        <v>13</v>
      </c>
      <c r="C14" s="4">
        <v>40</v>
      </c>
      <c r="D14" s="2">
        <v>10</v>
      </c>
      <c r="E14" s="2">
        <v>8</v>
      </c>
      <c r="F14" s="2">
        <v>9</v>
      </c>
      <c r="G14" s="2">
        <v>3</v>
      </c>
      <c r="H14" s="1">
        <f t="shared" si="0"/>
        <v>30</v>
      </c>
      <c r="I14" s="1">
        <f>30-10</f>
        <v>20</v>
      </c>
      <c r="J14" s="1">
        <v>9</v>
      </c>
    </row>
    <row r="15" spans="2:10" ht="15">
      <c r="B15" s="6" t="s">
        <v>9</v>
      </c>
      <c r="C15" s="4">
        <v>22</v>
      </c>
      <c r="D15" s="2">
        <v>7</v>
      </c>
      <c r="E15" s="2">
        <v>8</v>
      </c>
      <c r="F15" s="2">
        <v>8</v>
      </c>
      <c r="G15" s="2">
        <v>9</v>
      </c>
      <c r="H15" s="1">
        <f t="shared" si="0"/>
        <v>32</v>
      </c>
      <c r="I15" s="1">
        <f>32-9</f>
        <v>23</v>
      </c>
      <c r="J15" s="1">
        <v>10</v>
      </c>
    </row>
    <row r="16" spans="2:11" ht="15">
      <c r="B16" s="6" t="s">
        <v>1</v>
      </c>
      <c r="C16" s="4">
        <v>57</v>
      </c>
      <c r="D16" s="2">
        <v>9</v>
      </c>
      <c r="E16" s="2">
        <v>7</v>
      </c>
      <c r="F16" s="2">
        <v>9</v>
      </c>
      <c r="G16" s="2">
        <v>10</v>
      </c>
      <c r="H16" s="1">
        <f t="shared" si="0"/>
        <v>35</v>
      </c>
      <c r="I16" s="1">
        <f>35-10</f>
        <v>25</v>
      </c>
      <c r="J16" s="1">
        <v>11</v>
      </c>
      <c r="K16" s="1">
        <v>5</v>
      </c>
    </row>
    <row r="17" spans="2:10" ht="15">
      <c r="B17" s="6" t="s">
        <v>10</v>
      </c>
      <c r="C17" s="4">
        <v>125</v>
      </c>
      <c r="D17" s="2">
        <v>8</v>
      </c>
      <c r="E17" s="2">
        <v>8</v>
      </c>
      <c r="F17" s="2">
        <v>9</v>
      </c>
      <c r="G17" s="2">
        <v>10</v>
      </c>
      <c r="H17" s="1">
        <f t="shared" si="0"/>
        <v>35</v>
      </c>
      <c r="I17" s="1">
        <f>35-10</f>
        <v>25</v>
      </c>
      <c r="J17" s="1">
        <v>12</v>
      </c>
    </row>
    <row r="18" spans="2:10" ht="15">
      <c r="B18" s="6" t="s">
        <v>16</v>
      </c>
      <c r="C18" s="4">
        <v>134</v>
      </c>
      <c r="D18" s="2">
        <v>10</v>
      </c>
      <c r="E18" s="2">
        <v>6</v>
      </c>
      <c r="F18" s="2">
        <v>9</v>
      </c>
      <c r="G18" s="2">
        <v>10</v>
      </c>
      <c r="H18" s="1">
        <f t="shared" si="0"/>
        <v>35</v>
      </c>
      <c r="I18" s="1">
        <f>35-10</f>
        <v>25</v>
      </c>
      <c r="J18" s="1">
        <v>13</v>
      </c>
    </row>
    <row r="19" spans="2:11" ht="15">
      <c r="B19" s="6" t="s">
        <v>15</v>
      </c>
      <c r="C19" s="4">
        <v>114</v>
      </c>
      <c r="D19" s="2">
        <v>10</v>
      </c>
      <c r="E19" s="2">
        <v>8</v>
      </c>
      <c r="F19" s="2">
        <v>9</v>
      </c>
      <c r="G19" s="2">
        <v>10</v>
      </c>
      <c r="H19" s="1">
        <f t="shared" si="0"/>
        <v>37</v>
      </c>
      <c r="I19" s="1">
        <f>37-10</f>
        <v>27</v>
      </c>
      <c r="J19" s="1">
        <v>14</v>
      </c>
      <c r="K19" s="1">
        <v>6</v>
      </c>
    </row>
    <row r="22" spans="2:10" ht="15">
      <c r="B22" s="6" t="s">
        <v>5</v>
      </c>
      <c r="C22" s="4">
        <v>15</v>
      </c>
      <c r="D22" s="2">
        <v>3</v>
      </c>
      <c r="E22" s="2">
        <v>2</v>
      </c>
      <c r="F22" s="2">
        <v>1</v>
      </c>
      <c r="G22" s="2">
        <v>1</v>
      </c>
      <c r="H22" s="1">
        <f>D22+E22+F22+G22</f>
        <v>7</v>
      </c>
      <c r="I22" s="1">
        <f>H22-3</f>
        <v>4</v>
      </c>
      <c r="J22" s="1">
        <v>1</v>
      </c>
    </row>
    <row r="23" spans="2:10" ht="15">
      <c r="B23" s="6" t="s">
        <v>6</v>
      </c>
      <c r="C23" s="4">
        <v>77</v>
      </c>
      <c r="D23" s="2">
        <v>2</v>
      </c>
      <c r="E23" s="2">
        <v>1</v>
      </c>
      <c r="F23" s="2">
        <v>2</v>
      </c>
      <c r="G23" s="2">
        <v>2</v>
      </c>
      <c r="H23" s="1">
        <f>D23+E23+F23+G23</f>
        <v>7</v>
      </c>
      <c r="I23" s="1">
        <f>7-2</f>
        <v>5</v>
      </c>
      <c r="J23" s="1">
        <v>2</v>
      </c>
    </row>
    <row r="24" spans="2:10" ht="15">
      <c r="B24" s="6" t="s">
        <v>7</v>
      </c>
      <c r="C24" s="4">
        <v>34</v>
      </c>
      <c r="D24" s="2">
        <v>1</v>
      </c>
      <c r="E24" s="2">
        <v>3</v>
      </c>
      <c r="F24" s="2">
        <v>3</v>
      </c>
      <c r="G24" s="2">
        <v>3</v>
      </c>
      <c r="H24" s="1">
        <f>D24+E24+F24+G24</f>
        <v>10</v>
      </c>
      <c r="I24" s="1">
        <f>10-3</f>
        <v>7</v>
      </c>
      <c r="J24" s="1">
        <v>3</v>
      </c>
    </row>
  </sheetData>
  <sheetProtection/>
  <mergeCells count="1">
    <mergeCell ref="B2:G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46"/>
  <sheetViews>
    <sheetView zoomScale="125" zoomScaleNormal="125" zoomScalePageLayoutView="0" workbookViewId="0" topLeftCell="A1">
      <selection activeCell="M38" sqref="M38"/>
    </sheetView>
  </sheetViews>
  <sheetFormatPr defaultColWidth="9.140625" defaultRowHeight="15"/>
  <cols>
    <col min="1" max="1" width="4.7109375" style="0" customWidth="1"/>
    <col min="2" max="2" width="15.8515625" style="0" bestFit="1" customWidth="1"/>
    <col min="3" max="3" width="4.140625" style="0" bestFit="1" customWidth="1"/>
    <col min="4" max="11" width="7.7109375" style="0" bestFit="1" customWidth="1"/>
    <col min="12" max="12" width="5.57421875" style="0" bestFit="1" customWidth="1"/>
    <col min="13" max="13" width="5.57421875" style="0" customWidth="1"/>
    <col min="14" max="14" width="9.00390625" style="0" bestFit="1" customWidth="1"/>
    <col min="15" max="15" width="6.57421875" style="0" bestFit="1" customWidth="1"/>
    <col min="16" max="16384" width="11.421875" style="0" customWidth="1"/>
  </cols>
  <sheetData>
    <row r="1" spans="4:13" ht="15">
      <c r="D1" s="223" t="s">
        <v>99</v>
      </c>
      <c r="E1" s="223"/>
      <c r="F1" s="223"/>
      <c r="G1" s="223"/>
      <c r="H1" s="223"/>
      <c r="I1" s="223"/>
      <c r="J1" s="223"/>
      <c r="K1" s="223"/>
      <c r="L1" s="223"/>
      <c r="M1" s="222"/>
    </row>
    <row r="2" spans="4:13" ht="15">
      <c r="D2" s="223"/>
      <c r="E2" s="223"/>
      <c r="F2" s="223"/>
      <c r="G2" s="223"/>
      <c r="H2" s="223"/>
      <c r="I2" s="223"/>
      <c r="J2" s="223"/>
      <c r="K2" s="223"/>
      <c r="L2" s="223"/>
      <c r="M2" s="222"/>
    </row>
    <row r="3" ht="15.75" thickBot="1"/>
    <row r="4" spans="2:15" ht="15.75" thickBot="1">
      <c r="B4" s="159"/>
      <c r="C4" s="158" t="s">
        <v>18</v>
      </c>
      <c r="D4" s="158" t="s">
        <v>90</v>
      </c>
      <c r="E4" s="158" t="s">
        <v>91</v>
      </c>
      <c r="F4" s="158" t="s">
        <v>92</v>
      </c>
      <c r="G4" s="158" t="s">
        <v>93</v>
      </c>
      <c r="H4" s="158" t="s">
        <v>94</v>
      </c>
      <c r="I4" s="158" t="s">
        <v>95</v>
      </c>
      <c r="J4" s="158" t="s">
        <v>96</v>
      </c>
      <c r="K4" s="158" t="s">
        <v>97</v>
      </c>
      <c r="L4" s="158" t="s">
        <v>38</v>
      </c>
      <c r="M4" s="160" t="s">
        <v>68</v>
      </c>
      <c r="N4" s="161" t="s">
        <v>98</v>
      </c>
      <c r="O4" s="161" t="s">
        <v>58</v>
      </c>
    </row>
    <row r="5" spans="2:15" ht="15">
      <c r="B5" s="174" t="s">
        <v>2</v>
      </c>
      <c r="C5" s="175">
        <v>14</v>
      </c>
      <c r="D5" s="10">
        <v>7</v>
      </c>
      <c r="E5" s="10">
        <v>1</v>
      </c>
      <c r="F5" s="10">
        <v>1</v>
      </c>
      <c r="G5" s="10">
        <v>2</v>
      </c>
      <c r="H5" s="11">
        <v>1</v>
      </c>
      <c r="I5" s="11">
        <v>1</v>
      </c>
      <c r="J5" s="11">
        <v>13</v>
      </c>
      <c r="K5" s="11">
        <v>1</v>
      </c>
      <c r="L5" s="156">
        <f aca="true" t="shared" si="0" ref="L5:L37">D5+E5+F5+G5+H5+I5+J5+K5</f>
        <v>27</v>
      </c>
      <c r="M5" s="162">
        <v>1</v>
      </c>
      <c r="N5" s="163"/>
      <c r="O5" s="164">
        <v>1</v>
      </c>
    </row>
    <row r="6" spans="2:15" ht="15">
      <c r="B6" s="176" t="s">
        <v>0</v>
      </c>
      <c r="C6" s="177">
        <v>20</v>
      </c>
      <c r="D6" s="2">
        <v>4</v>
      </c>
      <c r="E6" s="2">
        <v>3</v>
      </c>
      <c r="F6" s="2">
        <v>3</v>
      </c>
      <c r="G6" s="2">
        <v>1</v>
      </c>
      <c r="H6" s="7">
        <v>13</v>
      </c>
      <c r="I6" s="7">
        <v>9</v>
      </c>
      <c r="J6" s="7">
        <v>5</v>
      </c>
      <c r="K6" s="7">
        <v>2</v>
      </c>
      <c r="L6" s="4">
        <f t="shared" si="0"/>
        <v>40</v>
      </c>
      <c r="M6" s="165">
        <v>2</v>
      </c>
      <c r="N6" s="166">
        <v>1</v>
      </c>
      <c r="O6" s="167"/>
    </row>
    <row r="7" spans="2:15" ht="15">
      <c r="B7" s="176" t="s">
        <v>3</v>
      </c>
      <c r="C7" s="177">
        <v>1</v>
      </c>
      <c r="D7" s="2">
        <v>3</v>
      </c>
      <c r="E7" s="2">
        <v>5</v>
      </c>
      <c r="F7" s="2">
        <v>8</v>
      </c>
      <c r="G7" s="2">
        <v>4</v>
      </c>
      <c r="H7" s="7">
        <v>4</v>
      </c>
      <c r="I7" s="7">
        <v>9</v>
      </c>
      <c r="J7" s="7">
        <v>12</v>
      </c>
      <c r="K7" s="7">
        <v>4</v>
      </c>
      <c r="L7" s="4">
        <f t="shared" si="0"/>
        <v>49</v>
      </c>
      <c r="M7" s="165">
        <v>3</v>
      </c>
      <c r="N7" s="166">
        <v>2</v>
      </c>
      <c r="O7" s="167"/>
    </row>
    <row r="8" spans="2:15" ht="15">
      <c r="B8" s="176" t="s">
        <v>8</v>
      </c>
      <c r="C8" s="177">
        <v>111</v>
      </c>
      <c r="D8" s="2">
        <v>11</v>
      </c>
      <c r="E8" s="2">
        <v>4</v>
      </c>
      <c r="F8" s="2">
        <v>8</v>
      </c>
      <c r="G8" s="2">
        <v>3</v>
      </c>
      <c r="H8" s="7">
        <v>3</v>
      </c>
      <c r="I8" s="7">
        <v>2</v>
      </c>
      <c r="J8" s="7">
        <v>19</v>
      </c>
      <c r="K8" s="7">
        <v>3</v>
      </c>
      <c r="L8" s="4">
        <f t="shared" si="0"/>
        <v>53</v>
      </c>
      <c r="M8" s="165">
        <v>4</v>
      </c>
      <c r="N8" s="166">
        <v>3</v>
      </c>
      <c r="O8" s="168">
        <v>2</v>
      </c>
    </row>
    <row r="9" spans="2:15" ht="15">
      <c r="B9" s="176" t="s">
        <v>30</v>
      </c>
      <c r="C9" s="177">
        <v>122</v>
      </c>
      <c r="D9" s="2">
        <v>8</v>
      </c>
      <c r="E9" s="2">
        <v>8</v>
      </c>
      <c r="F9" s="2">
        <v>8</v>
      </c>
      <c r="G9" s="2">
        <v>11</v>
      </c>
      <c r="H9" s="7">
        <v>6</v>
      </c>
      <c r="I9" s="7">
        <v>4</v>
      </c>
      <c r="J9" s="7">
        <v>7</v>
      </c>
      <c r="K9" s="148">
        <v>5</v>
      </c>
      <c r="L9" s="152">
        <f t="shared" si="0"/>
        <v>57</v>
      </c>
      <c r="M9" s="165">
        <v>5</v>
      </c>
      <c r="N9" s="166">
        <v>4</v>
      </c>
      <c r="O9" s="168">
        <v>3</v>
      </c>
    </row>
    <row r="10" spans="2:15" ht="15">
      <c r="B10" s="176" t="s">
        <v>32</v>
      </c>
      <c r="C10" s="177">
        <v>91</v>
      </c>
      <c r="D10" s="2">
        <v>10</v>
      </c>
      <c r="E10" s="2">
        <v>6</v>
      </c>
      <c r="F10" s="2">
        <v>4</v>
      </c>
      <c r="G10" s="2">
        <v>5</v>
      </c>
      <c r="H10" s="7">
        <v>13</v>
      </c>
      <c r="I10" s="7">
        <v>9</v>
      </c>
      <c r="J10" s="7">
        <v>9</v>
      </c>
      <c r="K10" s="7">
        <v>6</v>
      </c>
      <c r="L10" s="4">
        <f t="shared" si="0"/>
        <v>62</v>
      </c>
      <c r="M10" s="165">
        <v>6</v>
      </c>
      <c r="N10" s="169"/>
      <c r="O10" s="168">
        <v>4</v>
      </c>
    </row>
    <row r="11" spans="2:15" ht="15">
      <c r="B11" s="176" t="s">
        <v>28</v>
      </c>
      <c r="C11" s="177">
        <v>23</v>
      </c>
      <c r="D11" s="2">
        <v>1</v>
      </c>
      <c r="E11" s="2">
        <v>16</v>
      </c>
      <c r="F11" s="2">
        <v>8</v>
      </c>
      <c r="G11" s="2">
        <v>11</v>
      </c>
      <c r="H11" s="7">
        <v>13</v>
      </c>
      <c r="I11" s="7">
        <v>9</v>
      </c>
      <c r="J11" s="7">
        <v>1</v>
      </c>
      <c r="K11" s="7">
        <v>11</v>
      </c>
      <c r="L11" s="4">
        <f t="shared" si="0"/>
        <v>70</v>
      </c>
      <c r="M11" s="165">
        <v>7</v>
      </c>
      <c r="N11" s="166">
        <v>5</v>
      </c>
      <c r="O11" s="167"/>
    </row>
    <row r="12" spans="2:15" ht="15">
      <c r="B12" s="178" t="s">
        <v>5</v>
      </c>
      <c r="C12" s="179">
        <v>15</v>
      </c>
      <c r="D12" s="7">
        <v>2</v>
      </c>
      <c r="E12" s="7">
        <v>16</v>
      </c>
      <c r="F12" s="2">
        <v>8</v>
      </c>
      <c r="G12" s="2">
        <v>11</v>
      </c>
      <c r="H12" s="2">
        <v>13</v>
      </c>
      <c r="I12" s="7">
        <v>9</v>
      </c>
      <c r="J12" s="7">
        <v>6</v>
      </c>
      <c r="K12" s="7">
        <v>11</v>
      </c>
      <c r="L12" s="153">
        <f t="shared" si="0"/>
        <v>76</v>
      </c>
      <c r="M12" s="170">
        <v>8</v>
      </c>
      <c r="N12" s="166">
        <v>6</v>
      </c>
      <c r="O12" s="167"/>
    </row>
    <row r="13" spans="2:15" ht="15">
      <c r="B13" s="176" t="s">
        <v>15</v>
      </c>
      <c r="C13" s="177">
        <v>81</v>
      </c>
      <c r="D13" s="2">
        <v>14</v>
      </c>
      <c r="E13" s="2">
        <v>10</v>
      </c>
      <c r="F13" s="2">
        <v>5</v>
      </c>
      <c r="G13" s="2">
        <v>7</v>
      </c>
      <c r="H13" s="7">
        <v>11</v>
      </c>
      <c r="I13" s="7">
        <v>6</v>
      </c>
      <c r="J13" s="7">
        <v>15</v>
      </c>
      <c r="K13" s="7">
        <v>10</v>
      </c>
      <c r="L13" s="4">
        <f t="shared" si="0"/>
        <v>78</v>
      </c>
      <c r="M13" s="165">
        <v>9</v>
      </c>
      <c r="N13" s="166">
        <v>7</v>
      </c>
      <c r="O13" s="168">
        <v>5</v>
      </c>
    </row>
    <row r="14" spans="2:15" ht="15">
      <c r="B14" s="176" t="s">
        <v>11</v>
      </c>
      <c r="C14" s="177">
        <v>103</v>
      </c>
      <c r="D14" s="2">
        <v>12</v>
      </c>
      <c r="E14" s="2">
        <v>8</v>
      </c>
      <c r="F14" s="2">
        <v>8</v>
      </c>
      <c r="G14" s="2">
        <v>9</v>
      </c>
      <c r="H14" s="8">
        <v>5</v>
      </c>
      <c r="I14" s="7">
        <v>7</v>
      </c>
      <c r="J14" s="7">
        <v>19</v>
      </c>
      <c r="K14" s="7">
        <v>11</v>
      </c>
      <c r="L14" s="4">
        <f t="shared" si="0"/>
        <v>79</v>
      </c>
      <c r="M14" s="165">
        <v>10</v>
      </c>
      <c r="N14" s="166">
        <v>8</v>
      </c>
      <c r="O14" s="167"/>
    </row>
    <row r="15" spans="2:15" ht="15">
      <c r="B15" s="178" t="s">
        <v>71</v>
      </c>
      <c r="C15" s="179">
        <v>707</v>
      </c>
      <c r="D15" s="7">
        <v>16</v>
      </c>
      <c r="E15" s="7">
        <v>16</v>
      </c>
      <c r="F15" s="2">
        <v>2</v>
      </c>
      <c r="G15" s="2">
        <v>11</v>
      </c>
      <c r="H15" s="2">
        <v>2</v>
      </c>
      <c r="I15" s="2">
        <v>3</v>
      </c>
      <c r="J15" s="7">
        <v>19</v>
      </c>
      <c r="K15" s="7">
        <v>11</v>
      </c>
      <c r="L15" s="153">
        <f t="shared" si="0"/>
        <v>80</v>
      </c>
      <c r="M15" s="170">
        <v>11</v>
      </c>
      <c r="N15" s="166">
        <v>9</v>
      </c>
      <c r="O15" s="168">
        <v>6</v>
      </c>
    </row>
    <row r="16" spans="2:15" ht="15">
      <c r="B16" s="176" t="s">
        <v>4</v>
      </c>
      <c r="C16" s="177">
        <v>18</v>
      </c>
      <c r="D16" s="2">
        <v>6</v>
      </c>
      <c r="E16" s="2">
        <v>7</v>
      </c>
      <c r="F16" s="2">
        <v>8</v>
      </c>
      <c r="G16" s="2">
        <v>11</v>
      </c>
      <c r="H16" s="7">
        <v>13</v>
      </c>
      <c r="I16" s="7">
        <v>9</v>
      </c>
      <c r="J16" s="7">
        <v>19</v>
      </c>
      <c r="K16" s="7">
        <v>11</v>
      </c>
      <c r="L16" s="4">
        <f t="shared" si="0"/>
        <v>84</v>
      </c>
      <c r="M16" s="165">
        <v>12</v>
      </c>
      <c r="N16" s="166"/>
      <c r="O16" s="168">
        <v>7</v>
      </c>
    </row>
    <row r="17" spans="2:15" ht="15">
      <c r="B17" s="180" t="s">
        <v>33</v>
      </c>
      <c r="C17" s="170">
        <v>17</v>
      </c>
      <c r="D17" s="150">
        <v>13</v>
      </c>
      <c r="E17" s="150">
        <v>13</v>
      </c>
      <c r="F17" s="150">
        <v>8</v>
      </c>
      <c r="G17" s="150">
        <v>8</v>
      </c>
      <c r="H17" s="150">
        <v>13</v>
      </c>
      <c r="I17" s="150">
        <v>9</v>
      </c>
      <c r="J17" s="150">
        <v>14</v>
      </c>
      <c r="K17" s="150">
        <v>7</v>
      </c>
      <c r="L17" s="154">
        <f t="shared" si="0"/>
        <v>85</v>
      </c>
      <c r="M17" s="165">
        <v>13</v>
      </c>
      <c r="N17" s="169"/>
      <c r="O17" s="167"/>
    </row>
    <row r="18" spans="2:15" ht="15">
      <c r="B18" s="180" t="s">
        <v>6</v>
      </c>
      <c r="C18" s="170">
        <v>77</v>
      </c>
      <c r="D18" s="150">
        <v>9</v>
      </c>
      <c r="E18" s="150">
        <v>16</v>
      </c>
      <c r="F18" s="142">
        <v>8</v>
      </c>
      <c r="G18" s="142">
        <v>11</v>
      </c>
      <c r="H18" s="142">
        <v>13</v>
      </c>
      <c r="I18" s="150">
        <v>9</v>
      </c>
      <c r="J18" s="150">
        <v>8</v>
      </c>
      <c r="K18" s="150">
        <v>11</v>
      </c>
      <c r="L18" s="155">
        <f t="shared" si="0"/>
        <v>85</v>
      </c>
      <c r="M18" s="170">
        <v>14</v>
      </c>
      <c r="N18" s="166">
        <v>10</v>
      </c>
      <c r="O18" s="167"/>
    </row>
    <row r="19" spans="2:15" ht="15">
      <c r="B19" s="180" t="s">
        <v>14</v>
      </c>
      <c r="C19" s="170">
        <v>119</v>
      </c>
      <c r="D19" s="150">
        <v>16</v>
      </c>
      <c r="E19" s="150">
        <v>16</v>
      </c>
      <c r="F19" s="142">
        <v>8</v>
      </c>
      <c r="G19" s="142">
        <v>11</v>
      </c>
      <c r="H19" s="142">
        <v>13</v>
      </c>
      <c r="I19" s="150">
        <v>9</v>
      </c>
      <c r="J19" s="150">
        <v>2</v>
      </c>
      <c r="K19" s="150">
        <v>11</v>
      </c>
      <c r="L19" s="155">
        <f t="shared" si="0"/>
        <v>86</v>
      </c>
      <c r="M19" s="170">
        <v>15</v>
      </c>
      <c r="N19" s="169"/>
      <c r="O19" s="167"/>
    </row>
    <row r="20" spans="2:15" ht="15">
      <c r="B20" s="180" t="s">
        <v>70</v>
      </c>
      <c r="C20" s="170">
        <v>390</v>
      </c>
      <c r="D20" s="150">
        <v>16</v>
      </c>
      <c r="E20" s="150">
        <v>16</v>
      </c>
      <c r="F20" s="142">
        <v>6</v>
      </c>
      <c r="G20" s="142">
        <v>11</v>
      </c>
      <c r="H20" s="142">
        <v>9</v>
      </c>
      <c r="I20" s="142">
        <v>5</v>
      </c>
      <c r="J20" s="142">
        <v>16</v>
      </c>
      <c r="K20" s="142">
        <v>8</v>
      </c>
      <c r="L20" s="155">
        <f t="shared" si="0"/>
        <v>87</v>
      </c>
      <c r="M20" s="170">
        <v>17</v>
      </c>
      <c r="N20" s="169"/>
      <c r="O20" s="168">
        <v>9</v>
      </c>
    </row>
    <row r="21" spans="2:15" ht="15">
      <c r="B21" s="180" t="s">
        <v>85</v>
      </c>
      <c r="C21" s="170">
        <v>777</v>
      </c>
      <c r="D21" s="150">
        <v>16</v>
      </c>
      <c r="E21" s="150">
        <v>16</v>
      </c>
      <c r="F21" s="142">
        <v>8</v>
      </c>
      <c r="G21" s="142">
        <v>11</v>
      </c>
      <c r="H21" s="142">
        <v>13</v>
      </c>
      <c r="I21" s="150">
        <v>9</v>
      </c>
      <c r="J21" s="150">
        <v>3</v>
      </c>
      <c r="K21" s="150">
        <v>11</v>
      </c>
      <c r="L21" s="155">
        <f t="shared" si="0"/>
        <v>87</v>
      </c>
      <c r="M21" s="170">
        <v>16</v>
      </c>
      <c r="N21" s="169"/>
      <c r="O21" s="168">
        <v>8</v>
      </c>
    </row>
    <row r="22" spans="2:15" ht="15">
      <c r="B22" s="180" t="s">
        <v>86</v>
      </c>
      <c r="C22" s="170">
        <v>19</v>
      </c>
      <c r="D22" s="150">
        <v>16</v>
      </c>
      <c r="E22" s="150">
        <v>16</v>
      </c>
      <c r="F22" s="142">
        <v>8</v>
      </c>
      <c r="G22" s="142">
        <v>11</v>
      </c>
      <c r="H22" s="142">
        <v>13</v>
      </c>
      <c r="I22" s="150">
        <v>9</v>
      </c>
      <c r="J22" s="150">
        <v>4</v>
      </c>
      <c r="K22" s="150">
        <v>11</v>
      </c>
      <c r="L22" s="155">
        <f t="shared" si="0"/>
        <v>88</v>
      </c>
      <c r="M22" s="170">
        <v>18</v>
      </c>
      <c r="N22" s="169"/>
      <c r="O22" s="167"/>
    </row>
    <row r="23" spans="2:15" ht="15">
      <c r="B23" s="180" t="s">
        <v>65</v>
      </c>
      <c r="C23" s="170">
        <v>191</v>
      </c>
      <c r="D23" s="150">
        <v>16</v>
      </c>
      <c r="E23" s="142">
        <v>2</v>
      </c>
      <c r="F23" s="142">
        <v>8</v>
      </c>
      <c r="G23" s="150">
        <v>11</v>
      </c>
      <c r="H23" s="150">
        <v>13</v>
      </c>
      <c r="I23" s="150">
        <v>9</v>
      </c>
      <c r="J23" s="150">
        <v>19</v>
      </c>
      <c r="K23" s="150">
        <v>11</v>
      </c>
      <c r="L23" s="155">
        <f t="shared" si="0"/>
        <v>89</v>
      </c>
      <c r="M23" s="170">
        <v>19</v>
      </c>
      <c r="N23" s="169"/>
      <c r="O23" s="168">
        <v>10</v>
      </c>
    </row>
    <row r="24" spans="2:15" ht="15">
      <c r="B24" s="180" t="s">
        <v>29</v>
      </c>
      <c r="C24" s="170">
        <v>27</v>
      </c>
      <c r="D24" s="150">
        <v>5</v>
      </c>
      <c r="E24" s="150">
        <v>16</v>
      </c>
      <c r="F24" s="142">
        <v>8</v>
      </c>
      <c r="G24" s="142">
        <v>11</v>
      </c>
      <c r="H24" s="142">
        <v>13</v>
      </c>
      <c r="I24" s="150">
        <v>9</v>
      </c>
      <c r="J24" s="150">
        <v>19</v>
      </c>
      <c r="K24" s="150">
        <v>11</v>
      </c>
      <c r="L24" s="155">
        <f t="shared" si="0"/>
        <v>92</v>
      </c>
      <c r="M24" s="170">
        <v>20</v>
      </c>
      <c r="N24" s="166">
        <v>11</v>
      </c>
      <c r="O24" s="167"/>
    </row>
    <row r="25" spans="2:15" ht="15">
      <c r="B25" s="180" t="s">
        <v>84</v>
      </c>
      <c r="C25" s="170">
        <v>717</v>
      </c>
      <c r="D25" s="150">
        <v>16</v>
      </c>
      <c r="E25" s="150">
        <v>16</v>
      </c>
      <c r="F25" s="142">
        <v>8</v>
      </c>
      <c r="G25" s="142">
        <v>11</v>
      </c>
      <c r="H25" s="142">
        <v>13</v>
      </c>
      <c r="I25" s="150">
        <v>9</v>
      </c>
      <c r="J25" s="150">
        <v>10</v>
      </c>
      <c r="K25" s="150">
        <v>11</v>
      </c>
      <c r="L25" s="155">
        <f t="shared" si="0"/>
        <v>94</v>
      </c>
      <c r="M25" s="170">
        <v>21</v>
      </c>
      <c r="N25" s="169"/>
      <c r="O25" s="167"/>
    </row>
    <row r="26" spans="2:15" ht="15">
      <c r="B26" s="180" t="s">
        <v>87</v>
      </c>
      <c r="C26" s="170">
        <v>201</v>
      </c>
      <c r="D26" s="150">
        <v>16</v>
      </c>
      <c r="E26" s="150">
        <v>16</v>
      </c>
      <c r="F26" s="142">
        <v>8</v>
      </c>
      <c r="G26" s="142">
        <v>11</v>
      </c>
      <c r="H26" s="142">
        <v>13</v>
      </c>
      <c r="I26" s="150">
        <v>9</v>
      </c>
      <c r="J26" s="150">
        <v>11</v>
      </c>
      <c r="K26" s="150">
        <v>11</v>
      </c>
      <c r="L26" s="155">
        <f t="shared" si="0"/>
        <v>95</v>
      </c>
      <c r="M26" s="170">
        <v>22</v>
      </c>
      <c r="N26" s="166">
        <v>12</v>
      </c>
      <c r="O26" s="167"/>
    </row>
    <row r="27" spans="2:15" ht="15">
      <c r="B27" s="180" t="s">
        <v>62</v>
      </c>
      <c r="C27" s="170">
        <v>22</v>
      </c>
      <c r="D27" s="150">
        <v>16</v>
      </c>
      <c r="E27" s="142">
        <v>9</v>
      </c>
      <c r="F27" s="142">
        <v>8</v>
      </c>
      <c r="G27" s="150">
        <v>11</v>
      </c>
      <c r="H27" s="150">
        <v>13</v>
      </c>
      <c r="I27" s="150">
        <v>9</v>
      </c>
      <c r="J27" s="150">
        <v>19</v>
      </c>
      <c r="K27" s="150">
        <v>11</v>
      </c>
      <c r="L27" s="155">
        <f t="shared" si="0"/>
        <v>96</v>
      </c>
      <c r="M27" s="170">
        <v>24</v>
      </c>
      <c r="N27" s="169"/>
      <c r="O27" s="167"/>
    </row>
    <row r="28" spans="2:15" ht="15">
      <c r="B28" s="180" t="s">
        <v>10</v>
      </c>
      <c r="C28" s="170">
        <v>125</v>
      </c>
      <c r="D28" s="150">
        <v>16</v>
      </c>
      <c r="E28" s="150">
        <v>14</v>
      </c>
      <c r="F28" s="142">
        <v>8</v>
      </c>
      <c r="G28" s="142">
        <v>11</v>
      </c>
      <c r="H28" s="142">
        <v>8</v>
      </c>
      <c r="I28" s="150">
        <v>9</v>
      </c>
      <c r="J28" s="150">
        <v>19</v>
      </c>
      <c r="K28" s="150">
        <v>11</v>
      </c>
      <c r="L28" s="155">
        <f t="shared" si="0"/>
        <v>96</v>
      </c>
      <c r="M28" s="170">
        <v>23</v>
      </c>
      <c r="N28" s="169"/>
      <c r="O28" s="168">
        <v>11</v>
      </c>
    </row>
    <row r="29" spans="2:15" ht="15">
      <c r="B29" s="181" t="s">
        <v>31</v>
      </c>
      <c r="C29" s="165" t="s">
        <v>39</v>
      </c>
      <c r="D29" s="142">
        <v>15</v>
      </c>
      <c r="E29" s="142">
        <v>16</v>
      </c>
      <c r="F29" s="142">
        <v>8</v>
      </c>
      <c r="G29" s="142">
        <v>11</v>
      </c>
      <c r="H29" s="150">
        <v>10</v>
      </c>
      <c r="I29" s="150">
        <v>8</v>
      </c>
      <c r="J29" s="150">
        <v>18</v>
      </c>
      <c r="K29" s="150">
        <v>11</v>
      </c>
      <c r="L29" s="154">
        <f t="shared" si="0"/>
        <v>97</v>
      </c>
      <c r="M29" s="165">
        <v>26</v>
      </c>
      <c r="N29" s="166">
        <v>14</v>
      </c>
      <c r="O29" s="168">
        <v>12</v>
      </c>
    </row>
    <row r="30" spans="2:15" ht="15">
      <c r="B30" s="180" t="s">
        <v>76</v>
      </c>
      <c r="C30" s="170">
        <v>555</v>
      </c>
      <c r="D30" s="150">
        <v>16</v>
      </c>
      <c r="E30" s="150">
        <v>16</v>
      </c>
      <c r="F30" s="142">
        <v>8</v>
      </c>
      <c r="G30" s="142">
        <v>11</v>
      </c>
      <c r="H30" s="142">
        <v>7</v>
      </c>
      <c r="I30" s="150">
        <v>9</v>
      </c>
      <c r="J30" s="150">
        <v>19</v>
      </c>
      <c r="K30" s="150">
        <v>11</v>
      </c>
      <c r="L30" s="155">
        <f t="shared" si="0"/>
        <v>97</v>
      </c>
      <c r="M30" s="170">
        <v>25</v>
      </c>
      <c r="N30" s="166">
        <v>13</v>
      </c>
      <c r="O30" s="167"/>
    </row>
    <row r="31" spans="2:15" ht="15">
      <c r="B31" s="180" t="s">
        <v>66</v>
      </c>
      <c r="C31" s="170">
        <v>175</v>
      </c>
      <c r="D31" s="150">
        <v>16</v>
      </c>
      <c r="E31" s="150">
        <v>11</v>
      </c>
      <c r="F31" s="142">
        <v>8</v>
      </c>
      <c r="G31" s="150">
        <v>11</v>
      </c>
      <c r="H31" s="150">
        <v>13</v>
      </c>
      <c r="I31" s="150">
        <v>9</v>
      </c>
      <c r="J31" s="150">
        <v>19</v>
      </c>
      <c r="K31" s="150">
        <v>11</v>
      </c>
      <c r="L31" s="155">
        <f t="shared" si="0"/>
        <v>98</v>
      </c>
      <c r="M31" s="170">
        <v>29</v>
      </c>
      <c r="N31" s="169"/>
      <c r="O31" s="168"/>
    </row>
    <row r="32" spans="2:15" ht="15">
      <c r="B32" s="180" t="s">
        <v>63</v>
      </c>
      <c r="C32" s="170">
        <v>390</v>
      </c>
      <c r="D32" s="150">
        <v>16</v>
      </c>
      <c r="E32" s="150">
        <v>12</v>
      </c>
      <c r="F32" s="142">
        <v>8</v>
      </c>
      <c r="G32" s="142">
        <v>10</v>
      </c>
      <c r="H32" s="142">
        <v>13</v>
      </c>
      <c r="I32" s="150">
        <v>9</v>
      </c>
      <c r="J32" s="150">
        <v>19</v>
      </c>
      <c r="K32" s="150">
        <v>11</v>
      </c>
      <c r="L32" s="155">
        <f t="shared" si="0"/>
        <v>98</v>
      </c>
      <c r="M32" s="170">
        <v>28</v>
      </c>
      <c r="N32" s="166">
        <v>15</v>
      </c>
      <c r="O32" s="167"/>
    </row>
    <row r="33" spans="2:15" ht="15">
      <c r="B33" s="180" t="s">
        <v>73</v>
      </c>
      <c r="C33" s="170" t="s">
        <v>18</v>
      </c>
      <c r="D33" s="150">
        <v>16</v>
      </c>
      <c r="E33" s="150">
        <v>16</v>
      </c>
      <c r="F33" s="142">
        <v>8</v>
      </c>
      <c r="G33" s="142">
        <v>6</v>
      </c>
      <c r="H33" s="142">
        <v>13</v>
      </c>
      <c r="I33" s="150">
        <v>9</v>
      </c>
      <c r="J33" s="150">
        <v>19</v>
      </c>
      <c r="K33" s="150">
        <v>11</v>
      </c>
      <c r="L33" s="155">
        <f t="shared" si="0"/>
        <v>98</v>
      </c>
      <c r="M33" s="170">
        <v>27</v>
      </c>
      <c r="N33" s="169"/>
      <c r="O33" s="168">
        <v>13</v>
      </c>
    </row>
    <row r="34" spans="2:15" ht="15">
      <c r="B34" s="180" t="s">
        <v>1</v>
      </c>
      <c r="C34" s="170">
        <v>57</v>
      </c>
      <c r="D34" s="150">
        <v>16</v>
      </c>
      <c r="E34" s="150">
        <v>15</v>
      </c>
      <c r="F34" s="142">
        <v>7</v>
      </c>
      <c r="G34" s="142">
        <v>11</v>
      </c>
      <c r="H34" s="142">
        <v>13</v>
      </c>
      <c r="I34" s="150">
        <v>9</v>
      </c>
      <c r="J34" s="150">
        <v>19</v>
      </c>
      <c r="K34" s="150">
        <v>9</v>
      </c>
      <c r="L34" s="155">
        <f t="shared" si="0"/>
        <v>99</v>
      </c>
      <c r="M34" s="170">
        <v>30</v>
      </c>
      <c r="N34" s="166">
        <v>16</v>
      </c>
      <c r="O34" s="168">
        <v>14</v>
      </c>
    </row>
    <row r="35" spans="2:15" ht="15">
      <c r="B35" s="180" t="s">
        <v>7</v>
      </c>
      <c r="C35" s="170">
        <v>34</v>
      </c>
      <c r="D35" s="150">
        <v>16</v>
      </c>
      <c r="E35" s="150">
        <v>16</v>
      </c>
      <c r="F35" s="142">
        <v>8</v>
      </c>
      <c r="G35" s="142">
        <v>11</v>
      </c>
      <c r="H35" s="142">
        <v>13</v>
      </c>
      <c r="I35" s="150">
        <v>9</v>
      </c>
      <c r="J35" s="150">
        <v>17</v>
      </c>
      <c r="K35" s="150">
        <v>11</v>
      </c>
      <c r="L35" s="155">
        <f t="shared" si="0"/>
        <v>101</v>
      </c>
      <c r="M35" s="170">
        <v>31</v>
      </c>
      <c r="N35" s="166">
        <v>17</v>
      </c>
      <c r="O35" s="167"/>
    </row>
    <row r="36" spans="2:15" ht="15">
      <c r="B36" s="180" t="s">
        <v>75</v>
      </c>
      <c r="C36" s="170">
        <v>134</v>
      </c>
      <c r="D36" s="150">
        <v>16</v>
      </c>
      <c r="E36" s="150">
        <v>16</v>
      </c>
      <c r="F36" s="142">
        <v>8</v>
      </c>
      <c r="G36" s="142">
        <v>11</v>
      </c>
      <c r="H36" s="142">
        <v>12</v>
      </c>
      <c r="I36" s="150">
        <v>9</v>
      </c>
      <c r="J36" s="150">
        <v>19</v>
      </c>
      <c r="K36" s="150">
        <v>11</v>
      </c>
      <c r="L36" s="155">
        <f t="shared" si="0"/>
        <v>102</v>
      </c>
      <c r="M36" s="170">
        <v>32</v>
      </c>
      <c r="N36" s="169"/>
      <c r="O36" s="168">
        <v>15</v>
      </c>
    </row>
    <row r="37" spans="2:15" ht="15.75" thickBot="1">
      <c r="B37" s="182" t="s">
        <v>64</v>
      </c>
      <c r="C37" s="171">
        <v>181</v>
      </c>
      <c r="D37" s="151">
        <v>16</v>
      </c>
      <c r="E37" s="143">
        <v>16</v>
      </c>
      <c r="F37" s="143">
        <v>8</v>
      </c>
      <c r="G37" s="143">
        <v>11</v>
      </c>
      <c r="H37" s="143">
        <v>13</v>
      </c>
      <c r="I37" s="143">
        <v>9</v>
      </c>
      <c r="J37" s="151">
        <v>18</v>
      </c>
      <c r="K37" s="151">
        <v>11</v>
      </c>
      <c r="L37" s="157">
        <f t="shared" si="0"/>
        <v>102</v>
      </c>
      <c r="M37" s="171">
        <v>33</v>
      </c>
      <c r="N37" s="172">
        <v>18</v>
      </c>
      <c r="O37" s="173"/>
    </row>
    <row r="39" ht="15.75" thickBot="1"/>
    <row r="40" spans="3:13" ht="15.75" thickBot="1">
      <c r="C40" s="3" t="s">
        <v>18</v>
      </c>
      <c r="D40" s="183" t="s">
        <v>90</v>
      </c>
      <c r="E40" s="183" t="s">
        <v>91</v>
      </c>
      <c r="F40" s="183" t="s">
        <v>92</v>
      </c>
      <c r="G40" s="183" t="s">
        <v>93</v>
      </c>
      <c r="H40" s="183" t="s">
        <v>94</v>
      </c>
      <c r="I40" s="183" t="s">
        <v>95</v>
      </c>
      <c r="J40" s="183" t="s">
        <v>96</v>
      </c>
      <c r="K40" s="183" t="s">
        <v>97</v>
      </c>
      <c r="L40" s="183" t="s">
        <v>38</v>
      </c>
      <c r="M40" s="184" t="s">
        <v>68</v>
      </c>
    </row>
    <row r="41" spans="2:13" ht="15">
      <c r="B41" s="174" t="s">
        <v>7</v>
      </c>
      <c r="C41" s="175">
        <v>34</v>
      </c>
      <c r="D41" s="10">
        <v>4</v>
      </c>
      <c r="E41" s="10">
        <v>1</v>
      </c>
      <c r="F41" s="10">
        <v>2</v>
      </c>
      <c r="G41" s="10">
        <v>1</v>
      </c>
      <c r="H41" s="188">
        <v>1</v>
      </c>
      <c r="I41" s="189">
        <v>2</v>
      </c>
      <c r="J41" s="189">
        <v>3</v>
      </c>
      <c r="K41" s="189">
        <v>3</v>
      </c>
      <c r="L41" s="190">
        <f aca="true" t="shared" si="1" ref="L41:L46">D41+E41+F41+G41+H41+I41+J41+K41</f>
        <v>17</v>
      </c>
      <c r="M41" s="194">
        <v>1</v>
      </c>
    </row>
    <row r="42" spans="2:13" ht="15">
      <c r="B42" s="176" t="s">
        <v>6</v>
      </c>
      <c r="C42" s="177">
        <v>77</v>
      </c>
      <c r="D42" s="2">
        <v>3</v>
      </c>
      <c r="E42" s="2">
        <v>2</v>
      </c>
      <c r="F42" s="2">
        <v>3</v>
      </c>
      <c r="G42" s="2">
        <v>2</v>
      </c>
      <c r="H42" s="149">
        <v>3</v>
      </c>
      <c r="I42" s="185">
        <v>1</v>
      </c>
      <c r="J42" s="185">
        <v>2</v>
      </c>
      <c r="K42" s="185">
        <v>1</v>
      </c>
      <c r="L42" s="186">
        <f t="shared" si="1"/>
        <v>17</v>
      </c>
      <c r="M42" s="195">
        <v>2</v>
      </c>
    </row>
    <row r="43" spans="2:13" ht="15">
      <c r="B43" s="176" t="s">
        <v>5</v>
      </c>
      <c r="C43" s="177">
        <v>15</v>
      </c>
      <c r="D43" s="2">
        <v>1</v>
      </c>
      <c r="E43" s="2">
        <v>3</v>
      </c>
      <c r="F43" s="2">
        <v>1</v>
      </c>
      <c r="G43" s="2">
        <v>3</v>
      </c>
      <c r="H43" s="149">
        <v>2</v>
      </c>
      <c r="I43" s="185">
        <v>3</v>
      </c>
      <c r="J43" s="185">
        <v>1</v>
      </c>
      <c r="K43" s="185">
        <v>4</v>
      </c>
      <c r="L43" s="186">
        <f t="shared" si="1"/>
        <v>18</v>
      </c>
      <c r="M43" s="195">
        <v>3</v>
      </c>
    </row>
    <row r="44" spans="2:13" ht="15">
      <c r="B44" s="178" t="s">
        <v>64</v>
      </c>
      <c r="C44" s="179">
        <v>81</v>
      </c>
      <c r="D44" s="7">
        <v>4</v>
      </c>
      <c r="E44" s="7">
        <v>4</v>
      </c>
      <c r="F44" s="7">
        <v>4</v>
      </c>
      <c r="G44" s="2">
        <v>4</v>
      </c>
      <c r="H44" s="149">
        <v>4</v>
      </c>
      <c r="I44" s="185">
        <v>4</v>
      </c>
      <c r="J44" s="185">
        <v>4</v>
      </c>
      <c r="K44" s="185">
        <v>4</v>
      </c>
      <c r="L44" s="186">
        <f t="shared" si="1"/>
        <v>32</v>
      </c>
      <c r="M44" s="195">
        <v>4</v>
      </c>
    </row>
    <row r="45" spans="2:13" ht="15">
      <c r="B45" s="180" t="s">
        <v>29</v>
      </c>
      <c r="C45" s="170">
        <v>27</v>
      </c>
      <c r="D45" s="142">
        <v>2</v>
      </c>
      <c r="E45" s="150">
        <v>5</v>
      </c>
      <c r="F45" s="150">
        <v>5</v>
      </c>
      <c r="G45" s="150">
        <v>4</v>
      </c>
      <c r="H45" s="187">
        <v>5</v>
      </c>
      <c r="I45" s="185">
        <v>5</v>
      </c>
      <c r="J45" s="185">
        <v>5</v>
      </c>
      <c r="K45" s="185">
        <v>4</v>
      </c>
      <c r="L45" s="186">
        <f t="shared" si="1"/>
        <v>35</v>
      </c>
      <c r="M45" s="195">
        <v>5</v>
      </c>
    </row>
    <row r="46" spans="2:13" ht="15.75" thickBot="1">
      <c r="B46" s="182" t="s">
        <v>79</v>
      </c>
      <c r="C46" s="191"/>
      <c r="D46" s="143">
        <v>4</v>
      </c>
      <c r="E46" s="143">
        <v>5</v>
      </c>
      <c r="F46" s="143">
        <v>5</v>
      </c>
      <c r="G46" s="143">
        <v>4</v>
      </c>
      <c r="H46" s="143">
        <v>5</v>
      </c>
      <c r="I46" s="143">
        <v>5</v>
      </c>
      <c r="J46" s="143">
        <v>5</v>
      </c>
      <c r="K46" s="192">
        <v>2</v>
      </c>
      <c r="L46" s="193">
        <f t="shared" si="1"/>
        <v>35</v>
      </c>
      <c r="M46" s="196">
        <v>6</v>
      </c>
    </row>
  </sheetData>
  <sheetProtection/>
  <mergeCells count="2">
    <mergeCell ref="D1:L2"/>
    <mergeCell ref="M1:M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M21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3" max="3" width="18.28125" style="0" bestFit="1" customWidth="1"/>
  </cols>
  <sheetData>
    <row r="2" spans="3:10" ht="15">
      <c r="C2" s="224" t="s">
        <v>100</v>
      </c>
      <c r="D2" s="224"/>
      <c r="E2" s="224"/>
      <c r="F2" s="224"/>
      <c r="G2" s="224"/>
      <c r="H2" s="224"/>
      <c r="I2" s="224"/>
      <c r="J2" s="224"/>
    </row>
    <row r="3" spans="3:10" ht="15">
      <c r="C3" s="224"/>
      <c r="D3" s="224"/>
      <c r="E3" s="224"/>
      <c r="F3" s="224"/>
      <c r="G3" s="224"/>
      <c r="H3" s="224"/>
      <c r="I3" s="224"/>
      <c r="J3" s="224"/>
    </row>
    <row r="6" ht="15.75" thickBot="1"/>
    <row r="7" spans="3:9" ht="15.75" thickBot="1">
      <c r="C7" s="5"/>
      <c r="D7" s="158" t="s">
        <v>18</v>
      </c>
      <c r="E7" s="197" t="s">
        <v>17</v>
      </c>
      <c r="F7" s="197" t="s">
        <v>19</v>
      </c>
      <c r="G7" s="158" t="s">
        <v>38</v>
      </c>
      <c r="H7" s="158" t="s">
        <v>68</v>
      </c>
      <c r="I7" s="207" t="s">
        <v>57</v>
      </c>
    </row>
    <row r="8" spans="3:9" ht="15">
      <c r="C8" s="198" t="s">
        <v>2</v>
      </c>
      <c r="D8" s="199">
        <v>14</v>
      </c>
      <c r="E8" s="10">
        <v>1</v>
      </c>
      <c r="F8" s="10">
        <v>1</v>
      </c>
      <c r="G8" s="30">
        <f aca="true" t="shared" si="0" ref="G8:G20">SUM(E8:F8)</f>
        <v>2</v>
      </c>
      <c r="H8" s="145">
        <v>1</v>
      </c>
      <c r="I8" s="208"/>
    </row>
    <row r="9" spans="3:9" ht="15">
      <c r="C9" s="200" t="s">
        <v>0</v>
      </c>
      <c r="D9" s="201">
        <v>20</v>
      </c>
      <c r="E9" s="142">
        <v>4</v>
      </c>
      <c r="F9" s="142">
        <v>2</v>
      </c>
      <c r="G9" s="31">
        <f t="shared" si="0"/>
        <v>6</v>
      </c>
      <c r="H9" s="146">
        <v>2</v>
      </c>
      <c r="I9" s="209">
        <v>1</v>
      </c>
    </row>
    <row r="10" spans="3:9" ht="15">
      <c r="C10" s="200" t="s">
        <v>4</v>
      </c>
      <c r="D10" s="201">
        <v>18</v>
      </c>
      <c r="E10" s="142">
        <v>3</v>
      </c>
      <c r="F10" s="142">
        <v>3</v>
      </c>
      <c r="G10" s="31">
        <f t="shared" si="0"/>
        <v>6</v>
      </c>
      <c r="H10" s="147">
        <v>3</v>
      </c>
      <c r="I10" s="210"/>
    </row>
    <row r="11" spans="3:9" ht="15">
      <c r="C11" s="202" t="s">
        <v>8</v>
      </c>
      <c r="D11" s="203">
        <v>111</v>
      </c>
      <c r="E11" s="150">
        <v>2</v>
      </c>
      <c r="F11" s="150">
        <v>5</v>
      </c>
      <c r="G11" s="31">
        <f t="shared" si="0"/>
        <v>7</v>
      </c>
      <c r="H11" s="146">
        <v>4</v>
      </c>
      <c r="I11" s="210">
        <v>2</v>
      </c>
    </row>
    <row r="12" spans="3:9" ht="15">
      <c r="C12" s="202" t="s">
        <v>3</v>
      </c>
      <c r="D12" s="203">
        <v>1</v>
      </c>
      <c r="E12" s="150">
        <v>5</v>
      </c>
      <c r="F12" s="150">
        <v>4</v>
      </c>
      <c r="G12" s="31">
        <f t="shared" si="0"/>
        <v>9</v>
      </c>
      <c r="H12" s="147">
        <v>5</v>
      </c>
      <c r="I12" s="210">
        <v>3</v>
      </c>
    </row>
    <row r="13" spans="3:9" ht="15">
      <c r="C13" s="200" t="s">
        <v>30</v>
      </c>
      <c r="D13" s="201">
        <v>122</v>
      </c>
      <c r="E13" s="142">
        <v>6</v>
      </c>
      <c r="F13" s="142">
        <v>6</v>
      </c>
      <c r="G13" s="31">
        <f t="shared" si="0"/>
        <v>12</v>
      </c>
      <c r="H13" s="146">
        <v>6</v>
      </c>
      <c r="I13" s="210">
        <v>4</v>
      </c>
    </row>
    <row r="14" spans="3:9" ht="15">
      <c r="C14" s="202" t="s">
        <v>70</v>
      </c>
      <c r="D14" s="203">
        <v>390</v>
      </c>
      <c r="E14" s="150">
        <v>7</v>
      </c>
      <c r="F14" s="150">
        <v>7</v>
      </c>
      <c r="G14" s="31">
        <f t="shared" si="0"/>
        <v>14</v>
      </c>
      <c r="H14" s="147">
        <v>7</v>
      </c>
      <c r="I14" s="210"/>
    </row>
    <row r="15" spans="3:9" ht="15">
      <c r="C15" s="202" t="s">
        <v>15</v>
      </c>
      <c r="D15" s="203">
        <v>114</v>
      </c>
      <c r="E15" s="150">
        <v>8</v>
      </c>
      <c r="F15" s="150">
        <v>8</v>
      </c>
      <c r="G15" s="31">
        <f t="shared" si="0"/>
        <v>16</v>
      </c>
      <c r="H15" s="146">
        <v>8</v>
      </c>
      <c r="I15" s="210">
        <v>5</v>
      </c>
    </row>
    <row r="16" spans="3:9" ht="15">
      <c r="C16" s="200" t="s">
        <v>63</v>
      </c>
      <c r="D16" s="201">
        <v>141</v>
      </c>
      <c r="E16" s="142">
        <v>9</v>
      </c>
      <c r="F16" s="142">
        <v>9</v>
      </c>
      <c r="G16" s="31">
        <f t="shared" si="0"/>
        <v>18</v>
      </c>
      <c r="H16" s="147">
        <v>9</v>
      </c>
      <c r="I16" s="210">
        <v>6</v>
      </c>
    </row>
    <row r="17" spans="3:9" ht="15">
      <c r="C17" s="202" t="s">
        <v>79</v>
      </c>
      <c r="D17" s="203"/>
      <c r="E17" s="150">
        <v>10</v>
      </c>
      <c r="F17" s="150">
        <v>14</v>
      </c>
      <c r="G17" s="31">
        <f t="shared" si="0"/>
        <v>24</v>
      </c>
      <c r="H17" s="146">
        <v>10</v>
      </c>
      <c r="I17" s="209"/>
    </row>
    <row r="18" spans="3:9" ht="15">
      <c r="C18" s="202" t="s">
        <v>101</v>
      </c>
      <c r="D18" s="203">
        <v>131</v>
      </c>
      <c r="E18" s="150">
        <v>11</v>
      </c>
      <c r="F18" s="150">
        <v>14</v>
      </c>
      <c r="G18" s="31">
        <f t="shared" si="0"/>
        <v>25</v>
      </c>
      <c r="H18" s="147">
        <v>11</v>
      </c>
      <c r="I18" s="209"/>
    </row>
    <row r="19" spans="3:9" ht="15">
      <c r="C19" s="202" t="s">
        <v>31</v>
      </c>
      <c r="D19" s="203">
        <v>17</v>
      </c>
      <c r="E19" s="150">
        <v>14</v>
      </c>
      <c r="F19" s="150">
        <v>14</v>
      </c>
      <c r="G19" s="31">
        <f t="shared" si="0"/>
        <v>28</v>
      </c>
      <c r="H19" s="146">
        <v>12</v>
      </c>
      <c r="I19" s="209">
        <v>7</v>
      </c>
    </row>
    <row r="20" spans="3:9" ht="15.75" thickBot="1">
      <c r="C20" s="204" t="s">
        <v>64</v>
      </c>
      <c r="D20" s="205">
        <v>181</v>
      </c>
      <c r="E20" s="151">
        <v>14</v>
      </c>
      <c r="F20" s="151">
        <v>14</v>
      </c>
      <c r="G20" s="32">
        <f t="shared" si="0"/>
        <v>28</v>
      </c>
      <c r="H20" s="206">
        <v>13</v>
      </c>
      <c r="I20" s="211">
        <v>8</v>
      </c>
    </row>
    <row r="21" ht="15">
      <c r="M21" t="s">
        <v>102</v>
      </c>
    </row>
  </sheetData>
  <sheetProtection/>
  <mergeCells count="1">
    <mergeCell ref="C2:J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22"/>
  <sheetViews>
    <sheetView zoomScalePageLayoutView="0" workbookViewId="0" topLeftCell="A1">
      <selection activeCell="E41" sqref="E41"/>
    </sheetView>
  </sheetViews>
  <sheetFormatPr defaultColWidth="8.710937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4" max="13" width="8.7109375" style="0" customWidth="1"/>
    <col min="14" max="18" width="9.140625" style="1" customWidth="1"/>
  </cols>
  <sheetData>
    <row r="2" spans="5:14" ht="15">
      <c r="E2" s="216" t="s">
        <v>61</v>
      </c>
      <c r="F2" s="216"/>
      <c r="G2" s="216"/>
      <c r="H2" s="216"/>
      <c r="I2" s="216"/>
      <c r="J2" s="216"/>
      <c r="K2" s="216"/>
      <c r="L2" s="216"/>
      <c r="M2" s="216"/>
      <c r="N2" s="216"/>
    </row>
    <row r="3" spans="5:14" ht="15"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5" ht="15.75" thickBot="1"/>
    <row r="6" spans="15:18" ht="15.75" thickBot="1">
      <c r="O6" s="213" t="s">
        <v>60</v>
      </c>
      <c r="P6" s="214"/>
      <c r="Q6" s="214"/>
      <c r="R6" s="215"/>
    </row>
    <row r="7" spans="3:18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3" t="s">
        <v>21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40</v>
      </c>
      <c r="O7" s="33" t="s">
        <v>41</v>
      </c>
      <c r="P7" s="33" t="s">
        <v>57</v>
      </c>
      <c r="Q7" s="33" t="s">
        <v>58</v>
      </c>
      <c r="R7" s="33" t="s">
        <v>59</v>
      </c>
    </row>
    <row r="8" spans="3:18" ht="15">
      <c r="C8" s="22" t="s">
        <v>28</v>
      </c>
      <c r="D8" s="23">
        <v>23</v>
      </c>
      <c r="E8" s="10">
        <v>1</v>
      </c>
      <c r="F8" s="10">
        <v>5</v>
      </c>
      <c r="G8" s="10">
        <v>1</v>
      </c>
      <c r="H8" s="10">
        <v>1</v>
      </c>
      <c r="I8" s="11">
        <v>1</v>
      </c>
      <c r="J8" s="11">
        <v>1</v>
      </c>
      <c r="K8" s="11">
        <v>1</v>
      </c>
      <c r="L8" s="15">
        <v>2</v>
      </c>
      <c r="M8" s="17">
        <f aca="true" t="shared" si="0" ref="M8:M22">E8+F8+G8+H8+I8+J8+K8+L8</f>
        <v>13</v>
      </c>
      <c r="N8" s="30">
        <f>M8-L8-F8</f>
        <v>6</v>
      </c>
      <c r="O8" s="34" t="s">
        <v>42</v>
      </c>
      <c r="P8" s="23" t="s">
        <v>42</v>
      </c>
      <c r="Q8" s="23"/>
      <c r="R8" s="35"/>
    </row>
    <row r="9" spans="3:18" ht="15">
      <c r="C9" s="24" t="s">
        <v>5</v>
      </c>
      <c r="D9" s="25">
        <v>15</v>
      </c>
      <c r="E9" s="2">
        <v>2</v>
      </c>
      <c r="F9" s="2">
        <v>2</v>
      </c>
      <c r="G9" s="2">
        <v>2</v>
      </c>
      <c r="H9" s="2">
        <v>2</v>
      </c>
      <c r="I9" s="7">
        <v>2</v>
      </c>
      <c r="J9" s="7">
        <v>3</v>
      </c>
      <c r="K9" s="7">
        <v>3</v>
      </c>
      <c r="L9" s="9">
        <v>6</v>
      </c>
      <c r="M9" s="18">
        <f t="shared" si="0"/>
        <v>22</v>
      </c>
      <c r="N9" s="31">
        <f>M9-L9-K9</f>
        <v>13</v>
      </c>
      <c r="O9" s="36" t="s">
        <v>43</v>
      </c>
      <c r="P9" s="25" t="s">
        <v>43</v>
      </c>
      <c r="Q9" s="25"/>
      <c r="R9" s="37" t="s">
        <v>42</v>
      </c>
    </row>
    <row r="10" spans="3:18" ht="15">
      <c r="C10" s="24" t="s">
        <v>3</v>
      </c>
      <c r="D10" s="25">
        <v>1</v>
      </c>
      <c r="E10" s="2">
        <v>4</v>
      </c>
      <c r="F10" s="2">
        <v>1</v>
      </c>
      <c r="G10" s="2">
        <v>3</v>
      </c>
      <c r="H10" s="2">
        <v>3</v>
      </c>
      <c r="I10" s="7">
        <v>3</v>
      </c>
      <c r="J10" s="7">
        <v>5</v>
      </c>
      <c r="K10" s="7">
        <v>4</v>
      </c>
      <c r="L10" s="9">
        <v>3</v>
      </c>
      <c r="M10" s="18">
        <f t="shared" si="0"/>
        <v>26</v>
      </c>
      <c r="N10" s="31">
        <f>M10-K10-J10</f>
        <v>17</v>
      </c>
      <c r="O10" s="36" t="s">
        <v>44</v>
      </c>
      <c r="P10" s="25" t="s">
        <v>44</v>
      </c>
      <c r="Q10" s="25"/>
      <c r="R10" s="37"/>
    </row>
    <row r="11" spans="3:18" ht="15">
      <c r="C11" s="24" t="s">
        <v>0</v>
      </c>
      <c r="D11" s="25">
        <v>20</v>
      </c>
      <c r="E11" s="2">
        <v>5</v>
      </c>
      <c r="F11" s="2">
        <v>4</v>
      </c>
      <c r="G11" s="2">
        <v>9</v>
      </c>
      <c r="H11" s="2">
        <v>4</v>
      </c>
      <c r="I11" s="7">
        <v>5</v>
      </c>
      <c r="J11" s="7">
        <v>2</v>
      </c>
      <c r="K11" s="7">
        <v>7</v>
      </c>
      <c r="L11" s="9">
        <v>1</v>
      </c>
      <c r="M11" s="18">
        <f t="shared" si="0"/>
        <v>37</v>
      </c>
      <c r="N11" s="31">
        <f>M11-K11-G11</f>
        <v>21</v>
      </c>
      <c r="O11" s="36" t="s">
        <v>45</v>
      </c>
      <c r="P11" s="25" t="s">
        <v>45</v>
      </c>
      <c r="Q11" s="25"/>
      <c r="R11" s="37"/>
    </row>
    <row r="12" spans="3:18" ht="15">
      <c r="C12" s="24" t="s">
        <v>29</v>
      </c>
      <c r="D12" s="25">
        <v>25</v>
      </c>
      <c r="E12" s="2">
        <v>3</v>
      </c>
      <c r="F12" s="2">
        <v>3</v>
      </c>
      <c r="G12" s="2">
        <v>6</v>
      </c>
      <c r="H12" s="2">
        <v>5</v>
      </c>
      <c r="I12" s="7">
        <v>4</v>
      </c>
      <c r="J12" s="7">
        <v>9</v>
      </c>
      <c r="K12" s="7">
        <v>2</v>
      </c>
      <c r="L12" s="9">
        <v>8</v>
      </c>
      <c r="M12" s="18">
        <f t="shared" si="0"/>
        <v>40</v>
      </c>
      <c r="N12" s="31">
        <f>M12-J12-L12</f>
        <v>23</v>
      </c>
      <c r="O12" s="36" t="s">
        <v>46</v>
      </c>
      <c r="P12" s="25" t="s">
        <v>46</v>
      </c>
      <c r="Q12" s="25"/>
      <c r="R12" s="37" t="s">
        <v>43</v>
      </c>
    </row>
    <row r="13" spans="3:18" ht="15">
      <c r="C13" s="24" t="s">
        <v>4</v>
      </c>
      <c r="D13" s="25">
        <v>18</v>
      </c>
      <c r="E13" s="2">
        <v>8</v>
      </c>
      <c r="F13" s="2">
        <v>6</v>
      </c>
      <c r="G13" s="2">
        <v>4</v>
      </c>
      <c r="H13" s="2">
        <v>6</v>
      </c>
      <c r="I13" s="7">
        <v>6</v>
      </c>
      <c r="J13" s="7">
        <v>8</v>
      </c>
      <c r="K13" s="7">
        <v>6</v>
      </c>
      <c r="L13" s="9">
        <v>4</v>
      </c>
      <c r="M13" s="18">
        <f t="shared" si="0"/>
        <v>48</v>
      </c>
      <c r="N13" s="31">
        <f>M13-E13-J13</f>
        <v>32</v>
      </c>
      <c r="O13" s="36" t="s">
        <v>47</v>
      </c>
      <c r="P13" s="25"/>
      <c r="Q13" s="25" t="s">
        <v>42</v>
      </c>
      <c r="R13" s="37"/>
    </row>
    <row r="14" spans="3:18" ht="15">
      <c r="C14" s="24" t="s">
        <v>2</v>
      </c>
      <c r="D14" s="25">
        <v>14</v>
      </c>
      <c r="E14" s="2">
        <v>11</v>
      </c>
      <c r="F14" s="2">
        <v>7</v>
      </c>
      <c r="G14" s="2">
        <v>11</v>
      </c>
      <c r="H14" s="2">
        <v>8</v>
      </c>
      <c r="I14" s="7">
        <v>8</v>
      </c>
      <c r="J14" s="7">
        <v>4</v>
      </c>
      <c r="K14" s="7">
        <v>5</v>
      </c>
      <c r="L14" s="9">
        <v>7</v>
      </c>
      <c r="M14" s="18">
        <f t="shared" si="0"/>
        <v>61</v>
      </c>
      <c r="N14" s="31">
        <f>M14-G14-E14</f>
        <v>39</v>
      </c>
      <c r="O14" s="36" t="s">
        <v>48</v>
      </c>
      <c r="P14" s="25"/>
      <c r="Q14" s="25" t="s">
        <v>43</v>
      </c>
      <c r="R14" s="37"/>
    </row>
    <row r="15" spans="3:18" ht="15">
      <c r="C15" s="24" t="s">
        <v>30</v>
      </c>
      <c r="D15" s="25">
        <v>122</v>
      </c>
      <c r="E15" s="2">
        <v>6</v>
      </c>
      <c r="F15" s="2">
        <v>10</v>
      </c>
      <c r="G15" s="2">
        <v>5</v>
      </c>
      <c r="H15" s="2">
        <v>9</v>
      </c>
      <c r="I15" s="7">
        <v>7</v>
      </c>
      <c r="J15" s="7">
        <v>6</v>
      </c>
      <c r="K15" s="7">
        <v>8</v>
      </c>
      <c r="L15" s="20">
        <v>16</v>
      </c>
      <c r="M15" s="21">
        <f t="shared" si="0"/>
        <v>67</v>
      </c>
      <c r="N15" s="31">
        <f>M15-L15-F15</f>
        <v>41</v>
      </c>
      <c r="O15" s="36" t="s">
        <v>49</v>
      </c>
      <c r="P15" s="25" t="s">
        <v>47</v>
      </c>
      <c r="Q15" s="25" t="s">
        <v>44</v>
      </c>
      <c r="R15" s="37"/>
    </row>
    <row r="16" spans="3:18" ht="15">
      <c r="C16" s="24" t="s">
        <v>6</v>
      </c>
      <c r="D16" s="25">
        <v>77</v>
      </c>
      <c r="E16" s="2">
        <v>9</v>
      </c>
      <c r="F16" s="2">
        <v>9</v>
      </c>
      <c r="G16" s="2">
        <v>7</v>
      </c>
      <c r="H16" s="2">
        <v>7</v>
      </c>
      <c r="I16" s="7">
        <v>9</v>
      </c>
      <c r="J16" s="7">
        <v>7</v>
      </c>
      <c r="K16" s="7">
        <v>16</v>
      </c>
      <c r="L16" s="9">
        <v>5</v>
      </c>
      <c r="M16" s="18">
        <f t="shared" si="0"/>
        <v>69</v>
      </c>
      <c r="N16" s="31">
        <f>M16-K16-I16</f>
        <v>44</v>
      </c>
      <c r="O16" s="36" t="s">
        <v>50</v>
      </c>
      <c r="P16" s="25" t="s">
        <v>48</v>
      </c>
      <c r="Q16" s="25"/>
      <c r="R16" s="37" t="s">
        <v>44</v>
      </c>
    </row>
    <row r="17" spans="3:18" ht="15">
      <c r="C17" s="24" t="s">
        <v>32</v>
      </c>
      <c r="D17" s="25">
        <v>91</v>
      </c>
      <c r="E17" s="2">
        <v>10</v>
      </c>
      <c r="F17" s="2">
        <v>11</v>
      </c>
      <c r="G17" s="2">
        <v>13</v>
      </c>
      <c r="H17" s="2">
        <v>11</v>
      </c>
      <c r="I17" s="7">
        <v>10</v>
      </c>
      <c r="J17" s="7">
        <v>10</v>
      </c>
      <c r="K17" s="7">
        <v>16</v>
      </c>
      <c r="L17" s="9">
        <v>16</v>
      </c>
      <c r="M17" s="18">
        <f t="shared" si="0"/>
        <v>97</v>
      </c>
      <c r="N17" s="31">
        <f aca="true" t="shared" si="1" ref="N17:N22">M17-L17-K17</f>
        <v>65</v>
      </c>
      <c r="O17" s="36" t="s">
        <v>51</v>
      </c>
      <c r="P17" s="25"/>
      <c r="Q17" s="25" t="s">
        <v>45</v>
      </c>
      <c r="R17" s="37"/>
    </row>
    <row r="18" spans="3:18" ht="15">
      <c r="C18" s="24" t="s">
        <v>8</v>
      </c>
      <c r="D18" s="25">
        <v>111</v>
      </c>
      <c r="E18" s="2">
        <v>7</v>
      </c>
      <c r="F18" s="2">
        <v>8</v>
      </c>
      <c r="G18" s="2">
        <v>8</v>
      </c>
      <c r="H18" s="2">
        <v>12</v>
      </c>
      <c r="I18" s="7">
        <v>16</v>
      </c>
      <c r="J18" s="7">
        <v>16</v>
      </c>
      <c r="K18" s="7">
        <v>16</v>
      </c>
      <c r="L18" s="9">
        <v>16</v>
      </c>
      <c r="M18" s="18">
        <f t="shared" si="0"/>
        <v>99</v>
      </c>
      <c r="N18" s="31">
        <f t="shared" si="1"/>
        <v>67</v>
      </c>
      <c r="O18" s="36" t="s">
        <v>52</v>
      </c>
      <c r="P18" s="25" t="s">
        <v>49</v>
      </c>
      <c r="Q18" s="25" t="s">
        <v>46</v>
      </c>
      <c r="R18" s="37"/>
    </row>
    <row r="19" spans="3:18" ht="15">
      <c r="C19" s="24" t="s">
        <v>11</v>
      </c>
      <c r="D19" s="25">
        <v>103</v>
      </c>
      <c r="E19" s="2">
        <v>16</v>
      </c>
      <c r="F19" s="2">
        <v>16</v>
      </c>
      <c r="G19" s="2">
        <v>10</v>
      </c>
      <c r="H19" s="2">
        <v>10</v>
      </c>
      <c r="I19" s="8">
        <v>16</v>
      </c>
      <c r="J19" s="7">
        <v>16</v>
      </c>
      <c r="K19" s="7">
        <v>16</v>
      </c>
      <c r="L19" s="9">
        <v>16</v>
      </c>
      <c r="M19" s="18">
        <f t="shared" si="0"/>
        <v>116</v>
      </c>
      <c r="N19" s="31">
        <f t="shared" si="1"/>
        <v>84</v>
      </c>
      <c r="O19" s="36" t="s">
        <v>53</v>
      </c>
      <c r="P19" s="25" t="s">
        <v>50</v>
      </c>
      <c r="Q19" s="25"/>
      <c r="R19" s="37"/>
    </row>
    <row r="20" spans="3:18" ht="15">
      <c r="C20" s="26" t="s">
        <v>33</v>
      </c>
      <c r="D20" s="27">
        <v>17</v>
      </c>
      <c r="E20" s="7">
        <v>16</v>
      </c>
      <c r="F20" s="7">
        <v>16</v>
      </c>
      <c r="G20" s="7">
        <v>12</v>
      </c>
      <c r="H20" s="7">
        <v>13</v>
      </c>
      <c r="I20" s="7">
        <v>16</v>
      </c>
      <c r="J20" s="7">
        <v>11</v>
      </c>
      <c r="K20" s="7">
        <v>16</v>
      </c>
      <c r="L20" s="9">
        <v>16</v>
      </c>
      <c r="M20" s="18">
        <f t="shared" si="0"/>
        <v>116</v>
      </c>
      <c r="N20" s="31">
        <f t="shared" si="1"/>
        <v>84</v>
      </c>
      <c r="O20" s="36" t="s">
        <v>54</v>
      </c>
      <c r="P20" s="25"/>
      <c r="Q20" s="25" t="s">
        <v>47</v>
      </c>
      <c r="R20" s="37"/>
    </row>
    <row r="21" spans="3:18" ht="15">
      <c r="C21" s="24" t="s">
        <v>15</v>
      </c>
      <c r="D21" s="25">
        <v>81</v>
      </c>
      <c r="E21" s="2">
        <v>16</v>
      </c>
      <c r="F21" s="2">
        <v>12</v>
      </c>
      <c r="G21" s="2">
        <v>16</v>
      </c>
      <c r="H21" s="2">
        <v>16</v>
      </c>
      <c r="I21" s="7">
        <v>16</v>
      </c>
      <c r="J21" s="7">
        <v>16</v>
      </c>
      <c r="K21" s="7">
        <v>16</v>
      </c>
      <c r="L21" s="9">
        <v>16</v>
      </c>
      <c r="M21" s="18">
        <f t="shared" si="0"/>
        <v>124</v>
      </c>
      <c r="N21" s="31">
        <f t="shared" si="1"/>
        <v>92</v>
      </c>
      <c r="O21" s="36" t="s">
        <v>55</v>
      </c>
      <c r="P21" s="25" t="s">
        <v>51</v>
      </c>
      <c r="Q21" s="25" t="s">
        <v>48</v>
      </c>
      <c r="R21" s="37"/>
    </row>
    <row r="22" spans="3:18" ht="15.75" thickBot="1">
      <c r="C22" s="28" t="s">
        <v>31</v>
      </c>
      <c r="D22" s="29" t="s">
        <v>39</v>
      </c>
      <c r="E22" s="12">
        <v>16</v>
      </c>
      <c r="F22" s="12">
        <v>16</v>
      </c>
      <c r="G22" s="12">
        <v>16</v>
      </c>
      <c r="H22" s="13">
        <v>16</v>
      </c>
      <c r="I22" s="14">
        <v>16</v>
      </c>
      <c r="J22" s="14">
        <v>16</v>
      </c>
      <c r="K22" s="14">
        <v>16</v>
      </c>
      <c r="L22" s="16">
        <v>16</v>
      </c>
      <c r="M22" s="19">
        <f t="shared" si="0"/>
        <v>128</v>
      </c>
      <c r="N22" s="32">
        <f t="shared" si="1"/>
        <v>96</v>
      </c>
      <c r="O22" s="38" t="s">
        <v>56</v>
      </c>
      <c r="P22" s="39" t="s">
        <v>52</v>
      </c>
      <c r="Q22" s="39" t="s">
        <v>49</v>
      </c>
      <c r="R22" s="40"/>
    </row>
  </sheetData>
  <sheetProtection/>
  <mergeCells count="2">
    <mergeCell ref="O6:R6"/>
    <mergeCell ref="E2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0"/>
  <sheetViews>
    <sheetView zoomScalePageLayoutView="0" workbookViewId="0" topLeftCell="A1">
      <selection activeCell="F52" sqref="F52"/>
    </sheetView>
  </sheetViews>
  <sheetFormatPr defaultColWidth="8.710937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4" max="8" width="8.7109375" style="0" customWidth="1"/>
    <col min="9" max="11" width="9.140625" style="1" customWidth="1"/>
  </cols>
  <sheetData>
    <row r="2" spans="3:11" ht="15" customHeight="1">
      <c r="C2" s="217" t="s">
        <v>67</v>
      </c>
      <c r="D2" s="217"/>
      <c r="E2" s="217"/>
      <c r="F2" s="217"/>
      <c r="G2" s="217"/>
      <c r="H2" s="217"/>
      <c r="I2" s="217"/>
      <c r="J2" s="217"/>
      <c r="K2" s="217"/>
    </row>
    <row r="3" spans="3:11" ht="15" customHeight="1">
      <c r="C3" s="217"/>
      <c r="D3" s="217"/>
      <c r="E3" s="217"/>
      <c r="F3" s="217"/>
      <c r="G3" s="217"/>
      <c r="H3" s="217"/>
      <c r="I3" s="217"/>
      <c r="J3" s="217"/>
      <c r="K3" s="217"/>
    </row>
    <row r="5" ht="15.75" thickBot="1"/>
    <row r="6" spans="9:11" ht="15.75" thickBot="1">
      <c r="I6" s="213" t="s">
        <v>60</v>
      </c>
      <c r="J6" s="214"/>
      <c r="K6" s="215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57" t="s">
        <v>41</v>
      </c>
      <c r="J7" s="57" t="s">
        <v>57</v>
      </c>
      <c r="K7" s="57" t="s">
        <v>58</v>
      </c>
    </row>
    <row r="8" spans="3:11" ht="15">
      <c r="C8" s="49" t="s">
        <v>2</v>
      </c>
      <c r="D8" s="50">
        <v>14</v>
      </c>
      <c r="E8" s="10">
        <v>1</v>
      </c>
      <c r="F8" s="10">
        <v>3</v>
      </c>
      <c r="G8" s="30">
        <v>1</v>
      </c>
      <c r="H8" s="42">
        <f aca="true" t="shared" si="0" ref="H8:H23">G8+F8+E8</f>
        <v>5</v>
      </c>
      <c r="I8" s="58" t="s">
        <v>42</v>
      </c>
      <c r="J8" s="50"/>
      <c r="K8" s="59" t="s">
        <v>42</v>
      </c>
    </row>
    <row r="9" spans="3:11" ht="15">
      <c r="C9" s="51" t="s">
        <v>65</v>
      </c>
      <c r="D9" s="52">
        <v>191</v>
      </c>
      <c r="E9" s="7">
        <v>3</v>
      </c>
      <c r="F9" s="7">
        <v>1</v>
      </c>
      <c r="G9" s="9">
        <v>2</v>
      </c>
      <c r="H9" s="2">
        <f t="shared" si="0"/>
        <v>6</v>
      </c>
      <c r="I9" s="60" t="s">
        <v>43</v>
      </c>
      <c r="J9" s="54"/>
      <c r="K9" s="61" t="s">
        <v>43</v>
      </c>
    </row>
    <row r="10" spans="3:11" ht="15">
      <c r="C10" s="53" t="s">
        <v>0</v>
      </c>
      <c r="D10" s="54">
        <v>20</v>
      </c>
      <c r="E10" s="2">
        <v>2</v>
      </c>
      <c r="F10" s="2">
        <v>2</v>
      </c>
      <c r="G10" s="31">
        <v>3</v>
      </c>
      <c r="H10" s="2">
        <f t="shared" si="0"/>
        <v>7</v>
      </c>
      <c r="I10" s="60" t="s">
        <v>44</v>
      </c>
      <c r="J10" s="54" t="s">
        <v>42</v>
      </c>
      <c r="K10" s="61"/>
    </row>
    <row r="11" spans="3:11" ht="15">
      <c r="C11" s="53" t="s">
        <v>8</v>
      </c>
      <c r="D11" s="54">
        <v>111</v>
      </c>
      <c r="E11" s="2">
        <v>4</v>
      </c>
      <c r="F11" s="2">
        <v>4</v>
      </c>
      <c r="G11" s="31">
        <v>5</v>
      </c>
      <c r="H11" s="2">
        <f t="shared" si="0"/>
        <v>13</v>
      </c>
      <c r="I11" s="60" t="s">
        <v>45</v>
      </c>
      <c r="J11" s="54" t="s">
        <v>43</v>
      </c>
      <c r="K11" s="61" t="s">
        <v>44</v>
      </c>
    </row>
    <row r="12" spans="3:11" ht="15">
      <c r="C12" s="53" t="s">
        <v>3</v>
      </c>
      <c r="D12" s="54">
        <v>1</v>
      </c>
      <c r="E12" s="2">
        <v>6</v>
      </c>
      <c r="F12" s="2">
        <v>5</v>
      </c>
      <c r="G12" s="31">
        <v>4</v>
      </c>
      <c r="H12" s="2">
        <f t="shared" si="0"/>
        <v>15</v>
      </c>
      <c r="I12" s="60" t="s">
        <v>46</v>
      </c>
      <c r="J12" s="54" t="s">
        <v>44</v>
      </c>
      <c r="K12" s="61"/>
    </row>
    <row r="13" spans="3:11" ht="15">
      <c r="C13" s="53" t="s">
        <v>32</v>
      </c>
      <c r="D13" s="54">
        <v>91</v>
      </c>
      <c r="E13" s="2">
        <v>7</v>
      </c>
      <c r="F13" s="2">
        <v>6</v>
      </c>
      <c r="G13" s="31">
        <v>6</v>
      </c>
      <c r="H13" s="2">
        <f t="shared" si="0"/>
        <v>19</v>
      </c>
      <c r="I13" s="60" t="s">
        <v>47</v>
      </c>
      <c r="J13" s="54"/>
      <c r="K13" s="61" t="s">
        <v>45</v>
      </c>
    </row>
    <row r="14" spans="3:11" ht="15">
      <c r="C14" s="53" t="s">
        <v>4</v>
      </c>
      <c r="D14" s="54">
        <v>18</v>
      </c>
      <c r="E14" s="2">
        <v>5</v>
      </c>
      <c r="F14" s="2">
        <v>7</v>
      </c>
      <c r="G14" s="31">
        <v>8</v>
      </c>
      <c r="H14" s="2">
        <f t="shared" si="0"/>
        <v>20</v>
      </c>
      <c r="I14" s="60" t="s">
        <v>48</v>
      </c>
      <c r="J14" s="54"/>
      <c r="K14" s="61" t="s">
        <v>46</v>
      </c>
    </row>
    <row r="15" spans="3:11" ht="15">
      <c r="C15" s="53" t="s">
        <v>11</v>
      </c>
      <c r="D15" s="54">
        <v>103</v>
      </c>
      <c r="E15" s="2">
        <v>8</v>
      </c>
      <c r="F15" s="2">
        <v>8</v>
      </c>
      <c r="G15" s="31">
        <v>9</v>
      </c>
      <c r="H15" s="2">
        <f t="shared" si="0"/>
        <v>25</v>
      </c>
      <c r="I15" s="60" t="s">
        <v>49</v>
      </c>
      <c r="J15" s="54" t="s">
        <v>45</v>
      </c>
      <c r="K15" s="61"/>
    </row>
    <row r="16" spans="3:11" ht="15">
      <c r="C16" s="53" t="s">
        <v>30</v>
      </c>
      <c r="D16" s="54">
        <v>122</v>
      </c>
      <c r="E16" s="2">
        <v>9</v>
      </c>
      <c r="F16" s="2">
        <v>9</v>
      </c>
      <c r="G16" s="31">
        <v>7</v>
      </c>
      <c r="H16" s="2">
        <f t="shared" si="0"/>
        <v>25</v>
      </c>
      <c r="I16" s="60" t="s">
        <v>49</v>
      </c>
      <c r="J16" s="54" t="s">
        <v>46</v>
      </c>
      <c r="K16" s="61" t="s">
        <v>47</v>
      </c>
    </row>
    <row r="17" spans="3:11" ht="15">
      <c r="C17" s="53" t="s">
        <v>62</v>
      </c>
      <c r="D17" s="54">
        <v>22</v>
      </c>
      <c r="E17" s="2">
        <v>10</v>
      </c>
      <c r="F17" s="2">
        <v>10</v>
      </c>
      <c r="G17" s="31">
        <v>10</v>
      </c>
      <c r="H17" s="2">
        <f t="shared" si="0"/>
        <v>30</v>
      </c>
      <c r="I17" s="60" t="s">
        <v>50</v>
      </c>
      <c r="J17" s="54"/>
      <c r="K17" s="61"/>
    </row>
    <row r="18" spans="3:11" ht="15">
      <c r="C18" s="51" t="s">
        <v>15</v>
      </c>
      <c r="D18" s="52">
        <v>114</v>
      </c>
      <c r="E18" s="7">
        <v>13</v>
      </c>
      <c r="F18" s="7">
        <v>13</v>
      </c>
      <c r="G18" s="9">
        <v>13</v>
      </c>
      <c r="H18" s="2">
        <f t="shared" si="0"/>
        <v>39</v>
      </c>
      <c r="I18" s="60" t="s">
        <v>51</v>
      </c>
      <c r="J18" s="54" t="s">
        <v>47</v>
      </c>
      <c r="K18" s="61" t="s">
        <v>49</v>
      </c>
    </row>
    <row r="19" spans="3:11" ht="15">
      <c r="C19" s="53" t="s">
        <v>66</v>
      </c>
      <c r="D19" s="54">
        <v>175</v>
      </c>
      <c r="E19" s="2">
        <v>17</v>
      </c>
      <c r="F19" s="2">
        <v>11</v>
      </c>
      <c r="G19" s="31">
        <v>11</v>
      </c>
      <c r="H19" s="2">
        <f t="shared" si="0"/>
        <v>39</v>
      </c>
      <c r="I19" s="60" t="s">
        <v>52</v>
      </c>
      <c r="J19" s="54"/>
      <c r="K19" s="61"/>
    </row>
    <row r="20" spans="3:11" ht="15">
      <c r="C20" s="51" t="s">
        <v>63</v>
      </c>
      <c r="D20" s="52">
        <v>390</v>
      </c>
      <c r="E20" s="7">
        <v>12</v>
      </c>
      <c r="F20" s="7">
        <v>14</v>
      </c>
      <c r="G20" s="9">
        <v>14</v>
      </c>
      <c r="H20" s="2">
        <f t="shared" si="0"/>
        <v>40</v>
      </c>
      <c r="I20" s="60" t="s">
        <v>53</v>
      </c>
      <c r="J20" s="54" t="s">
        <v>48</v>
      </c>
      <c r="K20" s="61"/>
    </row>
    <row r="21" spans="3:11" ht="15">
      <c r="C21" s="51" t="s">
        <v>33</v>
      </c>
      <c r="D21" s="52">
        <v>17</v>
      </c>
      <c r="E21" s="7">
        <v>17</v>
      </c>
      <c r="F21" s="7">
        <v>12</v>
      </c>
      <c r="G21" s="9">
        <v>12</v>
      </c>
      <c r="H21" s="2">
        <f t="shared" si="0"/>
        <v>41</v>
      </c>
      <c r="I21" s="60" t="s">
        <v>54</v>
      </c>
      <c r="J21" s="54"/>
      <c r="K21" s="61" t="s">
        <v>50</v>
      </c>
    </row>
    <row r="22" spans="3:11" ht="15">
      <c r="C22" s="53" t="s">
        <v>10</v>
      </c>
      <c r="D22" s="54">
        <v>125</v>
      </c>
      <c r="E22" s="2">
        <v>11</v>
      </c>
      <c r="F22" s="2">
        <v>17</v>
      </c>
      <c r="G22" s="31">
        <v>17</v>
      </c>
      <c r="H22" s="2">
        <f t="shared" si="0"/>
        <v>45</v>
      </c>
      <c r="I22" s="62" t="s">
        <v>55</v>
      </c>
      <c r="J22" s="63"/>
      <c r="K22" s="64" t="s">
        <v>51</v>
      </c>
    </row>
    <row r="23" spans="3:11" ht="15.75" thickBot="1">
      <c r="C23" s="55" t="s">
        <v>1</v>
      </c>
      <c r="D23" s="56">
        <v>57</v>
      </c>
      <c r="E23" s="12">
        <v>14</v>
      </c>
      <c r="F23" s="12">
        <v>17</v>
      </c>
      <c r="G23" s="41">
        <v>17</v>
      </c>
      <c r="H23" s="44">
        <f t="shared" si="0"/>
        <v>48</v>
      </c>
      <c r="I23" s="65" t="s">
        <v>56</v>
      </c>
      <c r="J23" s="66" t="s">
        <v>49</v>
      </c>
      <c r="K23" s="67" t="s">
        <v>52</v>
      </c>
    </row>
    <row r="24" ht="15">
      <c r="K24" s="47"/>
    </row>
    <row r="25" ht="15.75" thickBot="1"/>
    <row r="26" spans="4:9" ht="15.75" thickBot="1">
      <c r="D26" s="3" t="s">
        <v>18</v>
      </c>
      <c r="E26" s="3" t="s">
        <v>17</v>
      </c>
      <c r="F26" s="3" t="s">
        <v>19</v>
      </c>
      <c r="G26" s="3" t="s">
        <v>20</v>
      </c>
      <c r="H26" s="43" t="s">
        <v>38</v>
      </c>
      <c r="I26" s="46" t="s">
        <v>68</v>
      </c>
    </row>
    <row r="27" spans="3:11" ht="15">
      <c r="C27" s="53" t="s">
        <v>7</v>
      </c>
      <c r="D27" s="54">
        <v>34</v>
      </c>
      <c r="E27" s="2">
        <v>1</v>
      </c>
      <c r="F27" s="2">
        <v>1</v>
      </c>
      <c r="G27" s="2">
        <v>1</v>
      </c>
      <c r="H27" s="18">
        <f>G27+F27+E27</f>
        <v>3</v>
      </c>
      <c r="I27" s="68" t="s">
        <v>42</v>
      </c>
      <c r="J27" s="45"/>
      <c r="K27" s="45"/>
    </row>
    <row r="28" spans="3:11" ht="15">
      <c r="C28" s="53" t="s">
        <v>6</v>
      </c>
      <c r="D28" s="54">
        <v>77</v>
      </c>
      <c r="E28" s="2">
        <v>2</v>
      </c>
      <c r="F28" s="2">
        <v>3</v>
      </c>
      <c r="G28" s="2">
        <v>2</v>
      </c>
      <c r="H28" s="18">
        <f>G28+F28+E28</f>
        <v>7</v>
      </c>
      <c r="I28" s="69" t="s">
        <v>43</v>
      </c>
      <c r="J28" s="45"/>
      <c r="K28" s="45"/>
    </row>
    <row r="29" spans="3:11" ht="15">
      <c r="C29" s="53" t="s">
        <v>5</v>
      </c>
      <c r="D29" s="54">
        <v>15</v>
      </c>
      <c r="E29" s="2">
        <v>3</v>
      </c>
      <c r="F29" s="2">
        <v>2</v>
      </c>
      <c r="G29" s="2">
        <v>3</v>
      </c>
      <c r="H29" s="18">
        <f>G29+F29+E29</f>
        <v>8</v>
      </c>
      <c r="I29" s="69" t="s">
        <v>44</v>
      </c>
      <c r="J29" s="45"/>
      <c r="K29" s="45"/>
    </row>
    <row r="30" spans="3:13" ht="15.75" thickBot="1">
      <c r="C30" s="51" t="s">
        <v>64</v>
      </c>
      <c r="D30" s="52">
        <v>81</v>
      </c>
      <c r="E30" s="7">
        <v>4</v>
      </c>
      <c r="F30" s="7">
        <v>4</v>
      </c>
      <c r="G30" s="7">
        <v>4</v>
      </c>
      <c r="H30" s="18">
        <f>G30+F30+E30</f>
        <v>12</v>
      </c>
      <c r="I30" s="70" t="s">
        <v>45</v>
      </c>
      <c r="J30" s="45"/>
      <c r="K30" s="45"/>
      <c r="M30" s="48"/>
    </row>
  </sheetData>
  <sheetProtection/>
  <mergeCells count="2">
    <mergeCell ref="I6:K6"/>
    <mergeCell ref="C2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M21"/>
  <sheetViews>
    <sheetView zoomScale="125" zoomScaleNormal="125" zoomScalePageLayoutView="0" workbookViewId="0" topLeftCell="A1">
      <selection activeCell="A8" sqref="A8:A14"/>
    </sheetView>
  </sheetViews>
  <sheetFormatPr defaultColWidth="8.710937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4" max="8" width="8.7109375" style="0" customWidth="1"/>
    <col min="9" max="11" width="9.140625" style="1" customWidth="1"/>
  </cols>
  <sheetData>
    <row r="2" spans="3:11" ht="15" customHeight="1">
      <c r="C2" s="218" t="s">
        <v>69</v>
      </c>
      <c r="D2" s="218"/>
      <c r="E2" s="218"/>
      <c r="F2" s="218"/>
      <c r="G2" s="218"/>
      <c r="H2" s="218"/>
      <c r="I2" s="218"/>
      <c r="J2" s="218"/>
      <c r="K2" s="218"/>
    </row>
    <row r="3" spans="3:11" ht="15" customHeight="1">
      <c r="C3" s="218"/>
      <c r="D3" s="218"/>
      <c r="E3" s="218"/>
      <c r="F3" s="218"/>
      <c r="G3" s="218"/>
      <c r="H3" s="218"/>
      <c r="I3" s="218"/>
      <c r="J3" s="218"/>
      <c r="K3" s="218"/>
    </row>
    <row r="5" ht="15.75" thickBot="1"/>
    <row r="6" spans="9:11" ht="15.75" thickBot="1">
      <c r="I6" s="213" t="s">
        <v>60</v>
      </c>
      <c r="J6" s="214"/>
      <c r="K6" s="215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74" t="s">
        <v>2</v>
      </c>
      <c r="D8" s="75">
        <v>14</v>
      </c>
      <c r="E8" s="10">
        <v>1</v>
      </c>
      <c r="F8" s="10">
        <v>1</v>
      </c>
      <c r="G8" s="30"/>
      <c r="H8" s="10">
        <f aca="true" t="shared" si="0" ref="H8:H14">G8+F8+E8</f>
        <v>2</v>
      </c>
      <c r="I8" s="83" t="s">
        <v>42</v>
      </c>
      <c r="J8" s="75"/>
      <c r="K8" s="84" t="s">
        <v>42</v>
      </c>
    </row>
    <row r="9" spans="3:11" ht="15">
      <c r="C9" s="76" t="s">
        <v>71</v>
      </c>
      <c r="D9" s="77">
        <v>707</v>
      </c>
      <c r="E9" s="7">
        <v>3</v>
      </c>
      <c r="F9" s="7">
        <v>2</v>
      </c>
      <c r="G9" s="9"/>
      <c r="H9" s="2">
        <f t="shared" si="0"/>
        <v>5</v>
      </c>
      <c r="I9" s="85" t="s">
        <v>43</v>
      </c>
      <c r="J9" s="79" t="s">
        <v>42</v>
      </c>
      <c r="K9" s="86" t="s">
        <v>43</v>
      </c>
    </row>
    <row r="10" spans="3:11" ht="15">
      <c r="C10" s="78" t="s">
        <v>0</v>
      </c>
      <c r="D10" s="79">
        <v>20</v>
      </c>
      <c r="E10" s="2">
        <v>2</v>
      </c>
      <c r="F10" s="2">
        <v>3</v>
      </c>
      <c r="G10" s="31"/>
      <c r="H10" s="2">
        <f t="shared" si="0"/>
        <v>5</v>
      </c>
      <c r="I10" s="85" t="s">
        <v>44</v>
      </c>
      <c r="J10" s="79" t="s">
        <v>43</v>
      </c>
      <c r="K10" s="86"/>
    </row>
    <row r="11" spans="3:11" ht="15">
      <c r="C11" s="78" t="s">
        <v>32</v>
      </c>
      <c r="D11" s="79">
        <v>91</v>
      </c>
      <c r="E11" s="2">
        <v>4</v>
      </c>
      <c r="F11" s="2">
        <v>5</v>
      </c>
      <c r="G11" s="31"/>
      <c r="H11" s="2">
        <f t="shared" si="0"/>
        <v>9</v>
      </c>
      <c r="I11" s="85" t="s">
        <v>45</v>
      </c>
      <c r="J11" s="79"/>
      <c r="K11" s="86" t="s">
        <v>44</v>
      </c>
    </row>
    <row r="12" spans="3:11" ht="15">
      <c r="C12" s="76" t="s">
        <v>15</v>
      </c>
      <c r="D12" s="77">
        <v>114</v>
      </c>
      <c r="E12" s="7">
        <v>6</v>
      </c>
      <c r="F12" s="7">
        <v>4</v>
      </c>
      <c r="G12" s="9"/>
      <c r="H12" s="2">
        <f t="shared" si="0"/>
        <v>10</v>
      </c>
      <c r="I12" s="85" t="s">
        <v>46</v>
      </c>
      <c r="J12" s="79" t="s">
        <v>44</v>
      </c>
      <c r="K12" s="86" t="s">
        <v>45</v>
      </c>
    </row>
    <row r="13" spans="3:11" ht="15">
      <c r="C13" s="76" t="s">
        <v>70</v>
      </c>
      <c r="D13" s="77">
        <v>390</v>
      </c>
      <c r="E13" s="7">
        <v>5</v>
      </c>
      <c r="F13" s="7">
        <v>8</v>
      </c>
      <c r="G13" s="7"/>
      <c r="H13" s="2">
        <f t="shared" si="0"/>
        <v>13</v>
      </c>
      <c r="I13" s="87" t="s">
        <v>47</v>
      </c>
      <c r="J13" s="88"/>
      <c r="K13" s="89" t="s">
        <v>46</v>
      </c>
    </row>
    <row r="14" spans="3:11" ht="15.75" thickBot="1">
      <c r="C14" s="80" t="s">
        <v>1</v>
      </c>
      <c r="D14" s="81">
        <v>57</v>
      </c>
      <c r="E14" s="13">
        <v>8</v>
      </c>
      <c r="F14" s="13">
        <v>8</v>
      </c>
      <c r="G14" s="13"/>
      <c r="H14" s="44">
        <f t="shared" si="0"/>
        <v>16</v>
      </c>
      <c r="I14" s="90" t="s">
        <v>48</v>
      </c>
      <c r="J14" s="81" t="s">
        <v>45</v>
      </c>
      <c r="K14" s="91" t="s">
        <v>47</v>
      </c>
    </row>
    <row r="15" ht="15">
      <c r="K15" s="47"/>
    </row>
    <row r="16" ht="15.75" thickBot="1"/>
    <row r="17" spans="4:9" ht="15.75" thickBot="1">
      <c r="D17" s="3" t="s">
        <v>18</v>
      </c>
      <c r="E17" s="3" t="s">
        <v>17</v>
      </c>
      <c r="F17" s="3" t="s">
        <v>19</v>
      </c>
      <c r="G17" s="3" t="s">
        <v>20</v>
      </c>
      <c r="H17" s="71" t="s">
        <v>38</v>
      </c>
      <c r="I17" s="72" t="s">
        <v>68</v>
      </c>
    </row>
    <row r="18" spans="3:11" ht="15">
      <c r="C18" s="74" t="s">
        <v>5</v>
      </c>
      <c r="D18" s="75">
        <v>15</v>
      </c>
      <c r="E18" s="10">
        <v>1</v>
      </c>
      <c r="F18" s="10">
        <v>1</v>
      </c>
      <c r="G18" s="10"/>
      <c r="H18" s="17">
        <f>G18+F18+E18</f>
        <v>2</v>
      </c>
      <c r="I18" s="73" t="s">
        <v>42</v>
      </c>
      <c r="J18" s="45"/>
      <c r="K18" s="45"/>
    </row>
    <row r="19" spans="3:11" ht="15">
      <c r="C19" s="78" t="s">
        <v>7</v>
      </c>
      <c r="D19" s="79">
        <v>34</v>
      </c>
      <c r="E19" s="2">
        <v>2</v>
      </c>
      <c r="F19" s="2">
        <v>2</v>
      </c>
      <c r="G19" s="2"/>
      <c r="H19" s="18">
        <f>G19+F19+E19</f>
        <v>4</v>
      </c>
      <c r="I19" s="69" t="s">
        <v>43</v>
      </c>
      <c r="J19" s="45"/>
      <c r="K19" s="45"/>
    </row>
    <row r="20" spans="3:11" ht="15">
      <c r="C20" s="78" t="s">
        <v>6</v>
      </c>
      <c r="D20" s="79">
        <v>77</v>
      </c>
      <c r="E20" s="2">
        <v>3</v>
      </c>
      <c r="F20" s="2">
        <v>3</v>
      </c>
      <c r="G20" s="2"/>
      <c r="H20" s="18">
        <f>G20+F20+E20</f>
        <v>6</v>
      </c>
      <c r="I20" s="69" t="s">
        <v>44</v>
      </c>
      <c r="J20" s="45"/>
      <c r="K20" s="45"/>
    </row>
    <row r="21" spans="3:13" ht="15.75" thickBot="1">
      <c r="C21" s="92" t="s">
        <v>64</v>
      </c>
      <c r="D21" s="93">
        <v>81</v>
      </c>
      <c r="E21" s="14">
        <v>4</v>
      </c>
      <c r="F21" s="14">
        <v>4</v>
      </c>
      <c r="G21" s="14"/>
      <c r="H21" s="19">
        <f>G21+F21+E21</f>
        <v>8</v>
      </c>
      <c r="I21" s="70" t="s">
        <v>45</v>
      </c>
      <c r="J21" s="45"/>
      <c r="K21" s="45"/>
      <c r="M21" s="48"/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K23"/>
  <sheetViews>
    <sheetView zoomScalePageLayoutView="0" workbookViewId="0" topLeftCell="A1">
      <selection activeCell="A8" sqref="A8:A17"/>
    </sheetView>
  </sheetViews>
  <sheetFormatPr defaultColWidth="8.710937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4" max="8" width="8.7109375" style="0" customWidth="1"/>
    <col min="9" max="11" width="9.140625" style="1" customWidth="1"/>
  </cols>
  <sheetData>
    <row r="2" spans="3:11" ht="15" customHeight="1">
      <c r="C2" s="218" t="s">
        <v>72</v>
      </c>
      <c r="D2" s="218"/>
      <c r="E2" s="218"/>
      <c r="F2" s="218"/>
      <c r="G2" s="218"/>
      <c r="H2" s="218"/>
      <c r="I2" s="218"/>
      <c r="J2" s="218"/>
      <c r="K2" s="218"/>
    </row>
    <row r="3" spans="3:11" ht="15" customHeight="1">
      <c r="C3" s="218"/>
      <c r="D3" s="218"/>
      <c r="E3" s="218"/>
      <c r="F3" s="218"/>
      <c r="G3" s="218"/>
      <c r="H3" s="218"/>
      <c r="I3" s="218"/>
      <c r="J3" s="218"/>
      <c r="K3" s="218"/>
    </row>
    <row r="5" ht="15.75" thickBot="1"/>
    <row r="6" spans="9:11" ht="15.75" thickBot="1">
      <c r="I6" s="213" t="s">
        <v>60</v>
      </c>
      <c r="J6" s="214"/>
      <c r="K6" s="215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74" t="s">
        <v>0</v>
      </c>
      <c r="D8" s="75">
        <v>20</v>
      </c>
      <c r="E8" s="10">
        <v>4</v>
      </c>
      <c r="F8" s="10">
        <v>1</v>
      </c>
      <c r="G8" s="30">
        <v>1</v>
      </c>
      <c r="H8" s="10">
        <f aca="true" t="shared" si="0" ref="H8:H17">G8+F8+E8</f>
        <v>6</v>
      </c>
      <c r="I8" s="83">
        <v>1</v>
      </c>
      <c r="J8" s="75">
        <v>1</v>
      </c>
      <c r="K8" s="84"/>
    </row>
    <row r="9" spans="3:11" ht="15">
      <c r="C9" s="94" t="s">
        <v>2</v>
      </c>
      <c r="D9" s="79">
        <v>14</v>
      </c>
      <c r="E9" s="2">
        <v>1</v>
      </c>
      <c r="F9" s="2">
        <v>2</v>
      </c>
      <c r="G9" s="31">
        <v>3</v>
      </c>
      <c r="H9" s="2">
        <f t="shared" si="0"/>
        <v>6</v>
      </c>
      <c r="I9" s="85">
        <v>2</v>
      </c>
      <c r="J9" s="79"/>
      <c r="K9" s="86">
        <v>1</v>
      </c>
    </row>
    <row r="10" spans="3:11" ht="15">
      <c r="C10" s="76" t="s">
        <v>8</v>
      </c>
      <c r="D10" s="77">
        <v>111</v>
      </c>
      <c r="E10" s="7">
        <v>2</v>
      </c>
      <c r="F10" s="7">
        <v>3</v>
      </c>
      <c r="G10" s="9">
        <v>4</v>
      </c>
      <c r="H10" s="2">
        <f t="shared" si="0"/>
        <v>9</v>
      </c>
      <c r="I10" s="85">
        <v>3</v>
      </c>
      <c r="J10" s="79">
        <v>2</v>
      </c>
      <c r="K10" s="86">
        <v>2</v>
      </c>
    </row>
    <row r="11" spans="3:11" ht="15">
      <c r="C11" s="76" t="s">
        <v>3</v>
      </c>
      <c r="D11" s="77">
        <v>1</v>
      </c>
      <c r="E11" s="7">
        <v>3</v>
      </c>
      <c r="F11" s="7">
        <v>6</v>
      </c>
      <c r="G11" s="9">
        <v>2</v>
      </c>
      <c r="H11" s="2">
        <f t="shared" si="0"/>
        <v>11</v>
      </c>
      <c r="I11" s="85">
        <v>4</v>
      </c>
      <c r="J11" s="79">
        <v>3</v>
      </c>
      <c r="K11" s="86"/>
    </row>
    <row r="12" spans="3:11" ht="15">
      <c r="C12" s="78" t="s">
        <v>32</v>
      </c>
      <c r="D12" s="79">
        <v>91</v>
      </c>
      <c r="E12" s="2">
        <v>5</v>
      </c>
      <c r="F12" s="2">
        <v>5</v>
      </c>
      <c r="G12" s="31">
        <v>5</v>
      </c>
      <c r="H12" s="2">
        <f t="shared" si="0"/>
        <v>15</v>
      </c>
      <c r="I12" s="85">
        <v>5</v>
      </c>
      <c r="J12" s="79"/>
      <c r="K12" s="86">
        <v>3</v>
      </c>
    </row>
    <row r="13" spans="3:11" ht="15">
      <c r="C13" s="78" t="s">
        <v>73</v>
      </c>
      <c r="D13" s="79" t="s">
        <v>18</v>
      </c>
      <c r="E13" s="2">
        <v>7</v>
      </c>
      <c r="F13" s="2">
        <v>8</v>
      </c>
      <c r="G13" s="31">
        <v>7</v>
      </c>
      <c r="H13" s="2">
        <f t="shared" si="0"/>
        <v>22</v>
      </c>
      <c r="I13" s="87">
        <v>6</v>
      </c>
      <c r="J13" s="88"/>
      <c r="K13" s="89">
        <v>4</v>
      </c>
    </row>
    <row r="14" spans="3:11" ht="15">
      <c r="C14" s="76" t="s">
        <v>15</v>
      </c>
      <c r="D14" s="77">
        <v>114</v>
      </c>
      <c r="E14" s="7">
        <v>6</v>
      </c>
      <c r="F14" s="7">
        <v>9</v>
      </c>
      <c r="G14" s="9">
        <v>8</v>
      </c>
      <c r="H14" s="2">
        <f t="shared" si="0"/>
        <v>23</v>
      </c>
      <c r="I14" s="87">
        <v>7</v>
      </c>
      <c r="J14" s="88">
        <v>4</v>
      </c>
      <c r="K14" s="89">
        <v>5</v>
      </c>
    </row>
    <row r="15" spans="3:11" ht="15">
      <c r="C15" s="76" t="s">
        <v>33</v>
      </c>
      <c r="D15" s="77">
        <v>17</v>
      </c>
      <c r="E15" s="7">
        <v>11</v>
      </c>
      <c r="F15" s="7">
        <v>7</v>
      </c>
      <c r="G15" s="9">
        <v>6</v>
      </c>
      <c r="H15" s="2">
        <f t="shared" si="0"/>
        <v>24</v>
      </c>
      <c r="I15" s="87">
        <v>8</v>
      </c>
      <c r="J15" s="88"/>
      <c r="K15" s="89">
        <v>6</v>
      </c>
    </row>
    <row r="16" spans="3:11" ht="15">
      <c r="C16" s="76" t="s">
        <v>11</v>
      </c>
      <c r="D16" s="77">
        <v>103</v>
      </c>
      <c r="E16" s="7">
        <v>11</v>
      </c>
      <c r="F16" s="7">
        <v>4</v>
      </c>
      <c r="G16" s="7">
        <v>11</v>
      </c>
      <c r="H16" s="2">
        <f t="shared" si="0"/>
        <v>26</v>
      </c>
      <c r="I16" s="87">
        <v>9</v>
      </c>
      <c r="J16" s="88">
        <v>5</v>
      </c>
      <c r="K16" s="89"/>
    </row>
    <row r="17" spans="3:11" ht="15.75" thickBot="1">
      <c r="C17" s="92" t="s">
        <v>63</v>
      </c>
      <c r="D17" s="93">
        <v>390</v>
      </c>
      <c r="E17" s="14">
        <v>11</v>
      </c>
      <c r="F17" s="14">
        <v>11</v>
      </c>
      <c r="G17" s="14">
        <v>11</v>
      </c>
      <c r="H17" s="44">
        <f t="shared" si="0"/>
        <v>33</v>
      </c>
      <c r="I17" s="90">
        <v>10</v>
      </c>
      <c r="J17" s="81">
        <v>6</v>
      </c>
      <c r="K17" s="91"/>
    </row>
    <row r="18" ht="15">
      <c r="K18" s="47"/>
    </row>
    <row r="19" ht="15.75" thickBot="1"/>
    <row r="20" spans="4:9" ht="15.75" thickBot="1">
      <c r="D20" s="3" t="s">
        <v>18</v>
      </c>
      <c r="E20" s="3" t="s">
        <v>17</v>
      </c>
      <c r="F20" s="3" t="s">
        <v>19</v>
      </c>
      <c r="G20" s="3" t="s">
        <v>20</v>
      </c>
      <c r="H20" s="71" t="s">
        <v>38</v>
      </c>
      <c r="I20" s="72" t="s">
        <v>68</v>
      </c>
    </row>
    <row r="21" spans="3:11" ht="15">
      <c r="C21" s="74" t="s">
        <v>7</v>
      </c>
      <c r="D21" s="75">
        <v>34</v>
      </c>
      <c r="E21" s="10">
        <v>1</v>
      </c>
      <c r="F21" s="10">
        <v>2</v>
      </c>
      <c r="G21" s="10">
        <v>2</v>
      </c>
      <c r="H21" s="17">
        <f>G21+F21+E21</f>
        <v>5</v>
      </c>
      <c r="I21" s="73" t="s">
        <v>42</v>
      </c>
      <c r="J21" s="45"/>
      <c r="K21" s="45"/>
    </row>
    <row r="22" spans="3:11" ht="15">
      <c r="C22" s="78" t="s">
        <v>6</v>
      </c>
      <c r="D22" s="79">
        <v>77</v>
      </c>
      <c r="E22" s="2">
        <v>4</v>
      </c>
      <c r="F22" s="2">
        <v>1</v>
      </c>
      <c r="G22" s="2">
        <v>1</v>
      </c>
      <c r="H22" s="18">
        <f>G22+F22+E22</f>
        <v>6</v>
      </c>
      <c r="I22" s="69" t="s">
        <v>43</v>
      </c>
      <c r="J22" s="45"/>
      <c r="K22" s="45"/>
    </row>
    <row r="23" spans="3:9" ht="15">
      <c r="C23" s="78" t="s">
        <v>5</v>
      </c>
      <c r="D23" s="79">
        <v>15</v>
      </c>
      <c r="E23" s="2">
        <v>2</v>
      </c>
      <c r="F23" s="2">
        <v>3</v>
      </c>
      <c r="G23" s="2">
        <v>3</v>
      </c>
      <c r="H23" s="18">
        <f>G23+F23+E23</f>
        <v>8</v>
      </c>
      <c r="I23" s="69" t="s">
        <v>44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K32"/>
  <sheetViews>
    <sheetView zoomScalePageLayoutView="0" workbookViewId="0" topLeftCell="A1">
      <selection activeCell="D43" sqref="D43"/>
    </sheetView>
  </sheetViews>
  <sheetFormatPr defaultColWidth="8.710937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4" max="8" width="8.7109375" style="0" customWidth="1"/>
    <col min="9" max="11" width="9.140625" style="1" customWidth="1"/>
  </cols>
  <sheetData>
    <row r="2" spans="3:11" ht="15" customHeight="1">
      <c r="C2" s="219" t="s">
        <v>74</v>
      </c>
      <c r="D2" s="219"/>
      <c r="E2" s="219"/>
      <c r="F2" s="219"/>
      <c r="G2" s="219"/>
      <c r="H2" s="219"/>
      <c r="I2" s="219"/>
      <c r="J2" s="219"/>
      <c r="K2" s="219"/>
    </row>
    <row r="3" spans="3:11" ht="15" customHeight="1">
      <c r="C3" s="219"/>
      <c r="D3" s="219"/>
      <c r="E3" s="219"/>
      <c r="F3" s="219"/>
      <c r="G3" s="219"/>
      <c r="H3" s="219"/>
      <c r="I3" s="219"/>
      <c r="J3" s="219"/>
      <c r="K3" s="219"/>
    </row>
    <row r="5" ht="15.75" thickBot="1"/>
    <row r="6" spans="9:11" ht="15.75" thickBot="1">
      <c r="I6" s="213" t="s">
        <v>60</v>
      </c>
      <c r="J6" s="214"/>
      <c r="K6" s="215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99" t="s">
        <v>2</v>
      </c>
      <c r="D8" s="100">
        <v>14</v>
      </c>
      <c r="E8" s="10">
        <v>1</v>
      </c>
      <c r="F8" s="10">
        <v>1</v>
      </c>
      <c r="G8" s="30">
        <v>1</v>
      </c>
      <c r="H8" s="10">
        <f aca="true" t="shared" si="0" ref="H8:H19">G8+F8+E8</f>
        <v>3</v>
      </c>
      <c r="I8" s="83">
        <v>1</v>
      </c>
      <c r="J8" s="75"/>
      <c r="K8" s="84">
        <v>1</v>
      </c>
    </row>
    <row r="9" spans="3:11" ht="15">
      <c r="C9" s="101" t="s">
        <v>71</v>
      </c>
      <c r="D9" s="102">
        <v>707</v>
      </c>
      <c r="E9" s="7">
        <v>2</v>
      </c>
      <c r="F9" s="7">
        <v>2</v>
      </c>
      <c r="G9" s="9">
        <v>4</v>
      </c>
      <c r="H9" s="2">
        <f t="shared" si="0"/>
        <v>8</v>
      </c>
      <c r="I9" s="85">
        <v>2</v>
      </c>
      <c r="J9" s="79">
        <v>1</v>
      </c>
      <c r="K9" s="86">
        <v>2</v>
      </c>
    </row>
    <row r="10" spans="3:11" ht="15">
      <c r="C10" s="103" t="s">
        <v>8</v>
      </c>
      <c r="D10" s="102">
        <v>111</v>
      </c>
      <c r="E10" s="7">
        <v>3</v>
      </c>
      <c r="F10" s="7">
        <v>4</v>
      </c>
      <c r="G10" s="9">
        <v>2</v>
      </c>
      <c r="H10" s="2">
        <f t="shared" si="0"/>
        <v>9</v>
      </c>
      <c r="I10" s="85">
        <v>3</v>
      </c>
      <c r="J10" s="79">
        <v>2</v>
      </c>
      <c r="K10" s="86">
        <v>3</v>
      </c>
    </row>
    <row r="11" spans="3:11" ht="15">
      <c r="C11" s="103" t="s">
        <v>3</v>
      </c>
      <c r="D11" s="102">
        <v>1</v>
      </c>
      <c r="E11" s="7">
        <v>4</v>
      </c>
      <c r="F11" s="7">
        <v>3</v>
      </c>
      <c r="G11" s="9">
        <v>3</v>
      </c>
      <c r="H11" s="2">
        <f t="shared" si="0"/>
        <v>10</v>
      </c>
      <c r="I11" s="85">
        <v>4</v>
      </c>
      <c r="J11" s="79">
        <v>3</v>
      </c>
      <c r="K11" s="86"/>
    </row>
    <row r="12" spans="3:11" ht="15">
      <c r="C12" s="103" t="s">
        <v>11</v>
      </c>
      <c r="D12" s="102">
        <v>103</v>
      </c>
      <c r="E12" s="7">
        <v>5</v>
      </c>
      <c r="F12" s="7">
        <v>5</v>
      </c>
      <c r="G12" s="9">
        <v>5</v>
      </c>
      <c r="H12" s="2">
        <f t="shared" si="0"/>
        <v>15</v>
      </c>
      <c r="I12" s="85">
        <v>5</v>
      </c>
      <c r="J12" s="79">
        <v>4</v>
      </c>
      <c r="K12" s="86"/>
    </row>
    <row r="13" spans="3:11" ht="15">
      <c r="C13" s="104" t="s">
        <v>30</v>
      </c>
      <c r="D13" s="105">
        <v>122</v>
      </c>
      <c r="E13" s="2">
        <v>6</v>
      </c>
      <c r="F13" s="2">
        <v>6</v>
      </c>
      <c r="G13" s="31">
        <v>6</v>
      </c>
      <c r="H13" s="2">
        <f t="shared" si="0"/>
        <v>18</v>
      </c>
      <c r="I13" s="87">
        <v>6</v>
      </c>
      <c r="J13" s="88">
        <v>5</v>
      </c>
      <c r="K13" s="89">
        <v>4</v>
      </c>
    </row>
    <row r="14" spans="3:11" ht="15">
      <c r="C14" s="104" t="s">
        <v>76</v>
      </c>
      <c r="D14" s="105">
        <v>555</v>
      </c>
      <c r="E14" s="2">
        <v>7</v>
      </c>
      <c r="F14" s="2">
        <v>7</v>
      </c>
      <c r="G14" s="31">
        <v>7</v>
      </c>
      <c r="H14" s="2">
        <f t="shared" si="0"/>
        <v>21</v>
      </c>
      <c r="I14" s="87">
        <v>7</v>
      </c>
      <c r="J14" s="88">
        <v>6</v>
      </c>
      <c r="K14" s="89">
        <v>5</v>
      </c>
    </row>
    <row r="15" spans="3:11" ht="15">
      <c r="C15" s="103" t="s">
        <v>10</v>
      </c>
      <c r="D15" s="102">
        <v>125</v>
      </c>
      <c r="E15" s="7">
        <v>8</v>
      </c>
      <c r="F15" s="7">
        <v>9</v>
      </c>
      <c r="G15" s="9">
        <v>10</v>
      </c>
      <c r="H15" s="2">
        <f t="shared" si="0"/>
        <v>27</v>
      </c>
      <c r="I15" s="87">
        <v>8</v>
      </c>
      <c r="J15" s="88"/>
      <c r="K15" s="89">
        <v>6</v>
      </c>
    </row>
    <row r="16" spans="3:11" ht="15">
      <c r="C16" s="104" t="s">
        <v>31</v>
      </c>
      <c r="D16" s="105" t="s">
        <v>39</v>
      </c>
      <c r="E16" s="2">
        <v>10</v>
      </c>
      <c r="F16" s="2">
        <v>8</v>
      </c>
      <c r="G16" s="31">
        <v>10</v>
      </c>
      <c r="H16" s="2">
        <f t="shared" si="0"/>
        <v>28</v>
      </c>
      <c r="I16" s="87">
        <v>10</v>
      </c>
      <c r="J16" s="88">
        <v>7</v>
      </c>
      <c r="K16" s="89">
        <v>7</v>
      </c>
    </row>
    <row r="17" spans="3:11" ht="15">
      <c r="C17" s="103" t="s">
        <v>70</v>
      </c>
      <c r="D17" s="102">
        <v>390</v>
      </c>
      <c r="E17" s="7">
        <v>10</v>
      </c>
      <c r="F17" s="7">
        <v>10</v>
      </c>
      <c r="G17" s="9">
        <v>8</v>
      </c>
      <c r="H17" s="2">
        <f t="shared" si="0"/>
        <v>28</v>
      </c>
      <c r="I17" s="87">
        <v>9</v>
      </c>
      <c r="J17" s="88"/>
      <c r="K17" s="89">
        <v>8</v>
      </c>
    </row>
    <row r="18" spans="3:11" ht="15">
      <c r="C18" s="103" t="s">
        <v>15</v>
      </c>
      <c r="D18" s="102">
        <v>114</v>
      </c>
      <c r="E18" s="7">
        <v>9</v>
      </c>
      <c r="F18" s="7">
        <v>11</v>
      </c>
      <c r="G18" s="7">
        <v>9</v>
      </c>
      <c r="H18" s="2">
        <f t="shared" si="0"/>
        <v>29</v>
      </c>
      <c r="I18" s="87">
        <v>11</v>
      </c>
      <c r="J18" s="88">
        <v>8</v>
      </c>
      <c r="K18" s="89">
        <v>9</v>
      </c>
    </row>
    <row r="19" spans="3:11" ht="15.75" thickBot="1">
      <c r="C19" s="106" t="s">
        <v>75</v>
      </c>
      <c r="D19" s="107">
        <v>134</v>
      </c>
      <c r="E19" s="14">
        <v>10</v>
      </c>
      <c r="F19" s="14">
        <v>12</v>
      </c>
      <c r="G19" s="14">
        <v>10</v>
      </c>
      <c r="H19" s="44">
        <f t="shared" si="0"/>
        <v>32</v>
      </c>
      <c r="I19" s="90">
        <v>12</v>
      </c>
      <c r="J19" s="81"/>
      <c r="K19" s="91">
        <v>10</v>
      </c>
    </row>
    <row r="20" ht="15">
      <c r="K20" s="47"/>
    </row>
    <row r="21" ht="15.75" thickBot="1"/>
    <row r="22" spans="4:9" ht="15.75" thickBot="1">
      <c r="D22" s="3" t="s">
        <v>18</v>
      </c>
      <c r="E22" s="3" t="s">
        <v>17</v>
      </c>
      <c r="F22" s="3" t="s">
        <v>19</v>
      </c>
      <c r="G22" s="3" t="s">
        <v>20</v>
      </c>
      <c r="H22" s="71" t="s">
        <v>38</v>
      </c>
      <c r="I22" s="72" t="s">
        <v>68</v>
      </c>
    </row>
    <row r="23" spans="3:11" ht="15">
      <c r="C23" s="99" t="s">
        <v>7</v>
      </c>
      <c r="D23" s="100">
        <v>34</v>
      </c>
      <c r="E23" s="10">
        <v>1</v>
      </c>
      <c r="F23" s="10">
        <v>1</v>
      </c>
      <c r="G23" s="10">
        <v>1</v>
      </c>
      <c r="H23" s="17">
        <f>G23+F23+E23</f>
        <v>3</v>
      </c>
      <c r="I23" s="73" t="s">
        <v>42</v>
      </c>
      <c r="J23" s="45"/>
      <c r="K23" s="45"/>
    </row>
    <row r="24" spans="3:11" ht="15">
      <c r="C24" s="104" t="s">
        <v>5</v>
      </c>
      <c r="D24" s="105">
        <v>15</v>
      </c>
      <c r="E24" s="2">
        <v>3</v>
      </c>
      <c r="F24" s="2">
        <v>2</v>
      </c>
      <c r="G24" s="2">
        <v>2</v>
      </c>
      <c r="H24" s="18">
        <f>G24+F24+E24</f>
        <v>7</v>
      </c>
      <c r="I24" s="69" t="s">
        <v>43</v>
      </c>
      <c r="J24" s="45"/>
      <c r="K24" s="45"/>
    </row>
    <row r="25" spans="3:11" ht="15">
      <c r="C25" s="104" t="s">
        <v>6</v>
      </c>
      <c r="D25" s="105">
        <v>77</v>
      </c>
      <c r="E25" s="2">
        <v>2</v>
      </c>
      <c r="F25" s="2">
        <v>3</v>
      </c>
      <c r="G25" s="2">
        <v>3</v>
      </c>
      <c r="H25" s="18">
        <f>G25+F25+E25</f>
        <v>8</v>
      </c>
      <c r="I25" s="69" t="s">
        <v>44</v>
      </c>
      <c r="J25" s="45"/>
      <c r="K25" s="45"/>
    </row>
    <row r="26" spans="3:9" ht="15">
      <c r="C26" s="104" t="s">
        <v>64</v>
      </c>
      <c r="D26" s="105" t="s">
        <v>80</v>
      </c>
      <c r="E26" s="2">
        <v>4</v>
      </c>
      <c r="F26" s="2">
        <v>4</v>
      </c>
      <c r="G26" s="2">
        <v>4</v>
      </c>
      <c r="H26" s="18">
        <f>G26+F26+E26</f>
        <v>12</v>
      </c>
      <c r="I26" s="69" t="s">
        <v>45</v>
      </c>
    </row>
    <row r="27" spans="3:9" ht="15">
      <c r="C27" s="95"/>
      <c r="D27" s="96"/>
      <c r="E27" s="97"/>
      <c r="F27" s="97"/>
      <c r="G27" s="97"/>
      <c r="H27" s="97"/>
      <c r="I27" s="98"/>
    </row>
    <row r="28" ht="15.75" thickBot="1"/>
    <row r="29" spans="4:9" ht="15.75" thickBot="1">
      <c r="D29" s="3" t="s">
        <v>18</v>
      </c>
      <c r="E29" s="3" t="s">
        <v>17</v>
      </c>
      <c r="F29" s="3" t="s">
        <v>19</v>
      </c>
      <c r="G29" s="3" t="s">
        <v>20</v>
      </c>
      <c r="H29" s="71" t="s">
        <v>38</v>
      </c>
      <c r="I29" s="72" t="s">
        <v>68</v>
      </c>
    </row>
    <row r="30" spans="3:9" ht="15">
      <c r="C30" s="99" t="s">
        <v>78</v>
      </c>
      <c r="D30" s="75"/>
      <c r="E30" s="10">
        <v>1</v>
      </c>
      <c r="F30" s="10">
        <v>2</v>
      </c>
      <c r="G30" s="10">
        <v>1</v>
      </c>
      <c r="H30" s="17">
        <f>G30+F30+E30</f>
        <v>4</v>
      </c>
      <c r="I30" s="73" t="s">
        <v>42</v>
      </c>
    </row>
    <row r="31" spans="3:9" ht="15">
      <c r="C31" s="104" t="s">
        <v>79</v>
      </c>
      <c r="D31" s="79"/>
      <c r="E31" s="2">
        <v>2</v>
      </c>
      <c r="F31" s="2">
        <v>1</v>
      </c>
      <c r="G31" s="2">
        <v>2</v>
      </c>
      <c r="H31" s="18">
        <f>G31+F31+E31</f>
        <v>5</v>
      </c>
      <c r="I31" s="69" t="s">
        <v>43</v>
      </c>
    </row>
    <row r="32" spans="3:9" ht="15">
      <c r="C32" s="104" t="s">
        <v>77</v>
      </c>
      <c r="D32" s="79"/>
      <c r="E32" s="2">
        <v>3</v>
      </c>
      <c r="F32" s="2">
        <v>3</v>
      </c>
      <c r="G32" s="2">
        <v>3</v>
      </c>
      <c r="H32" s="18">
        <f>G32+F32+E32</f>
        <v>9</v>
      </c>
      <c r="I32" s="69" t="s">
        <v>44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K27"/>
  <sheetViews>
    <sheetView zoomScale="115" zoomScaleNormal="115" zoomScalePageLayoutView="0" workbookViewId="0" topLeftCell="A1">
      <selection activeCell="H37" sqref="H37"/>
    </sheetView>
  </sheetViews>
  <sheetFormatPr defaultColWidth="8.710937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4" max="8" width="8.7109375" style="0" customWidth="1"/>
    <col min="9" max="11" width="9.140625" style="1" customWidth="1"/>
  </cols>
  <sheetData>
    <row r="2" spans="3:11" ht="15" customHeight="1">
      <c r="C2" s="220" t="s">
        <v>81</v>
      </c>
      <c r="D2" s="220"/>
      <c r="E2" s="220"/>
      <c r="F2" s="220"/>
      <c r="G2" s="220"/>
      <c r="H2" s="220"/>
      <c r="I2" s="220"/>
      <c r="J2" s="220"/>
      <c r="K2" s="220"/>
    </row>
    <row r="3" spans="3:11" ht="15" customHeight="1">
      <c r="C3" s="220"/>
      <c r="D3" s="220"/>
      <c r="E3" s="220"/>
      <c r="F3" s="220"/>
      <c r="G3" s="220"/>
      <c r="H3" s="220"/>
      <c r="I3" s="220"/>
      <c r="J3" s="220"/>
      <c r="K3" s="220"/>
    </row>
    <row r="5" ht="15.75" thickBot="1"/>
    <row r="6" spans="9:11" ht="15.75" thickBot="1">
      <c r="I6" s="213" t="s">
        <v>60</v>
      </c>
      <c r="J6" s="214"/>
      <c r="K6" s="215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108" t="s">
        <v>2</v>
      </c>
      <c r="D8" s="109">
        <v>14</v>
      </c>
      <c r="E8" s="10">
        <v>1</v>
      </c>
      <c r="F8" s="10">
        <v>1</v>
      </c>
      <c r="G8" s="30">
        <v>1</v>
      </c>
      <c r="H8" s="10">
        <f aca="true" t="shared" si="0" ref="H8:H15">G8+F8+E8</f>
        <v>3</v>
      </c>
      <c r="I8" s="83">
        <v>1</v>
      </c>
      <c r="J8" s="75"/>
      <c r="K8" s="84">
        <v>1</v>
      </c>
    </row>
    <row r="9" spans="3:11" ht="15">
      <c r="C9" s="110" t="s">
        <v>8</v>
      </c>
      <c r="D9" s="111">
        <v>111</v>
      </c>
      <c r="E9" s="7">
        <v>2</v>
      </c>
      <c r="F9" s="7">
        <v>3</v>
      </c>
      <c r="G9" s="9">
        <v>2</v>
      </c>
      <c r="H9" s="2">
        <f t="shared" si="0"/>
        <v>7</v>
      </c>
      <c r="I9" s="85">
        <v>2</v>
      </c>
      <c r="J9" s="79">
        <v>1</v>
      </c>
      <c r="K9" s="86">
        <v>2</v>
      </c>
    </row>
    <row r="10" spans="3:11" ht="15">
      <c r="C10" s="112" t="s">
        <v>71</v>
      </c>
      <c r="D10" s="111">
        <v>707</v>
      </c>
      <c r="E10" s="7">
        <v>3</v>
      </c>
      <c r="F10" s="7">
        <v>2</v>
      </c>
      <c r="G10" s="9">
        <v>4</v>
      </c>
      <c r="H10" s="2">
        <f t="shared" si="0"/>
        <v>9</v>
      </c>
      <c r="I10" s="85">
        <v>3</v>
      </c>
      <c r="J10" s="79">
        <v>2</v>
      </c>
      <c r="K10" s="86">
        <v>3</v>
      </c>
    </row>
    <row r="11" spans="3:11" ht="15">
      <c r="C11" s="113" t="s">
        <v>30</v>
      </c>
      <c r="D11" s="114">
        <v>122</v>
      </c>
      <c r="E11" s="2">
        <v>4</v>
      </c>
      <c r="F11" s="2">
        <v>4</v>
      </c>
      <c r="G11" s="31">
        <v>3</v>
      </c>
      <c r="H11" s="2">
        <f t="shared" si="0"/>
        <v>11</v>
      </c>
      <c r="I11" s="85">
        <v>4</v>
      </c>
      <c r="J11" s="79">
        <v>3</v>
      </c>
      <c r="K11" s="86">
        <v>4</v>
      </c>
    </row>
    <row r="12" spans="3:11" ht="15">
      <c r="C12" s="112" t="s">
        <v>70</v>
      </c>
      <c r="D12" s="111">
        <v>390</v>
      </c>
      <c r="E12" s="7">
        <v>5</v>
      </c>
      <c r="F12" s="7">
        <v>4</v>
      </c>
      <c r="G12" s="9">
        <v>5</v>
      </c>
      <c r="H12" s="2">
        <f t="shared" si="0"/>
        <v>14</v>
      </c>
      <c r="I12" s="87">
        <v>5</v>
      </c>
      <c r="J12" s="88"/>
      <c r="K12" s="89">
        <v>5</v>
      </c>
    </row>
    <row r="13" spans="3:11" ht="15">
      <c r="C13" s="112" t="s">
        <v>15</v>
      </c>
      <c r="D13" s="111">
        <v>114</v>
      </c>
      <c r="E13" s="7">
        <v>6</v>
      </c>
      <c r="F13" s="7">
        <v>5</v>
      </c>
      <c r="G13" s="9">
        <v>6</v>
      </c>
      <c r="H13" s="2">
        <f t="shared" si="0"/>
        <v>17</v>
      </c>
      <c r="I13" s="87">
        <v>6</v>
      </c>
      <c r="J13" s="88">
        <v>4</v>
      </c>
      <c r="K13" s="89">
        <v>6</v>
      </c>
    </row>
    <row r="14" spans="3:11" ht="15">
      <c r="C14" s="112" t="s">
        <v>11</v>
      </c>
      <c r="D14" s="111">
        <v>103</v>
      </c>
      <c r="E14" s="7">
        <v>5</v>
      </c>
      <c r="F14" s="7">
        <v>8</v>
      </c>
      <c r="G14" s="9">
        <v>8</v>
      </c>
      <c r="H14" s="2">
        <f t="shared" si="0"/>
        <v>21</v>
      </c>
      <c r="I14" s="87">
        <v>7</v>
      </c>
      <c r="J14" s="88">
        <v>5</v>
      </c>
      <c r="K14" s="89"/>
    </row>
    <row r="15" spans="3:11" ht="15">
      <c r="C15" s="113" t="s">
        <v>31</v>
      </c>
      <c r="D15" s="114" t="s">
        <v>39</v>
      </c>
      <c r="E15" s="2">
        <v>7</v>
      </c>
      <c r="F15" s="2">
        <v>8</v>
      </c>
      <c r="G15" s="2">
        <v>7</v>
      </c>
      <c r="H15" s="2">
        <f t="shared" si="0"/>
        <v>22</v>
      </c>
      <c r="I15" s="85">
        <v>8</v>
      </c>
      <c r="J15" s="79">
        <v>6</v>
      </c>
      <c r="K15" s="86">
        <v>7</v>
      </c>
    </row>
    <row r="16" ht="15">
      <c r="K16" s="47"/>
    </row>
    <row r="17" ht="15.75" thickBot="1"/>
    <row r="18" spans="4:9" ht="15.75" thickBot="1">
      <c r="D18" s="3" t="s">
        <v>18</v>
      </c>
      <c r="E18" s="3" t="s">
        <v>17</v>
      </c>
      <c r="F18" s="3" t="s">
        <v>19</v>
      </c>
      <c r="G18" s="3" t="s">
        <v>20</v>
      </c>
      <c r="H18" s="71" t="s">
        <v>38</v>
      </c>
      <c r="I18" s="72" t="s">
        <v>68</v>
      </c>
    </row>
    <row r="19" spans="3:11" ht="15">
      <c r="C19" s="108" t="s">
        <v>6</v>
      </c>
      <c r="D19" s="109">
        <v>77</v>
      </c>
      <c r="E19" s="10">
        <v>1</v>
      </c>
      <c r="F19" s="10">
        <v>2</v>
      </c>
      <c r="G19" s="10">
        <v>1</v>
      </c>
      <c r="H19" s="17">
        <f>G19+F19+E19</f>
        <v>4</v>
      </c>
      <c r="I19" s="73">
        <v>1</v>
      </c>
      <c r="J19" s="45"/>
      <c r="K19" s="45"/>
    </row>
    <row r="20" spans="3:11" ht="15">
      <c r="C20" s="113" t="s">
        <v>7</v>
      </c>
      <c r="D20" s="114">
        <v>34</v>
      </c>
      <c r="E20" s="2">
        <v>2</v>
      </c>
      <c r="F20" s="2">
        <v>1</v>
      </c>
      <c r="G20" s="2">
        <v>2</v>
      </c>
      <c r="H20" s="18">
        <f>G20+F20+E20</f>
        <v>5</v>
      </c>
      <c r="I20" s="69">
        <v>2</v>
      </c>
      <c r="J20" s="45"/>
      <c r="K20" s="45"/>
    </row>
    <row r="21" spans="3:11" ht="15">
      <c r="C21" s="113" t="s">
        <v>5</v>
      </c>
      <c r="D21" s="114">
        <v>15</v>
      </c>
      <c r="E21" s="2">
        <v>3</v>
      </c>
      <c r="F21" s="2">
        <v>3</v>
      </c>
      <c r="G21" s="2">
        <v>3</v>
      </c>
      <c r="H21" s="18">
        <f>G21+F21+E21</f>
        <v>9</v>
      </c>
      <c r="I21" s="69">
        <v>3</v>
      </c>
      <c r="J21" s="45"/>
      <c r="K21" s="45"/>
    </row>
    <row r="22" spans="3:9" ht="15">
      <c r="C22" s="113" t="s">
        <v>64</v>
      </c>
      <c r="D22" s="114">
        <v>181</v>
      </c>
      <c r="E22" s="2">
        <v>4</v>
      </c>
      <c r="F22" s="2">
        <v>5</v>
      </c>
      <c r="G22" s="2">
        <v>5</v>
      </c>
      <c r="H22" s="18">
        <f>G22+F22+E22</f>
        <v>14</v>
      </c>
      <c r="I22" s="69">
        <v>4</v>
      </c>
    </row>
    <row r="23" spans="3:9" ht="15">
      <c r="C23" s="95"/>
      <c r="D23" s="96"/>
      <c r="E23" s="97"/>
      <c r="F23" s="97"/>
      <c r="G23" s="97"/>
      <c r="H23" s="97"/>
      <c r="I23" s="98"/>
    </row>
    <row r="24" ht="15.75" thickBot="1"/>
    <row r="25" spans="4:9" ht="15">
      <c r="D25" s="3" t="s">
        <v>18</v>
      </c>
      <c r="E25" s="3" t="s">
        <v>17</v>
      </c>
      <c r="F25" s="3" t="s">
        <v>19</v>
      </c>
      <c r="G25" s="3" t="s">
        <v>20</v>
      </c>
      <c r="H25" s="71" t="s">
        <v>38</v>
      </c>
      <c r="I25" s="72" t="s">
        <v>68</v>
      </c>
    </row>
    <row r="26" spans="3:9" ht="15">
      <c r="C26" s="113" t="s">
        <v>82</v>
      </c>
      <c r="D26" s="114">
        <v>1</v>
      </c>
      <c r="E26" s="2">
        <v>1</v>
      </c>
      <c r="F26" s="2">
        <v>3</v>
      </c>
      <c r="G26" s="2">
        <v>3</v>
      </c>
      <c r="H26" s="18">
        <f>G26+F26+E26</f>
        <v>7</v>
      </c>
      <c r="I26" s="69">
        <v>1</v>
      </c>
    </row>
    <row r="27" spans="3:9" ht="15">
      <c r="C27" s="113" t="s">
        <v>77</v>
      </c>
      <c r="D27" s="114">
        <v>2</v>
      </c>
      <c r="E27" s="2">
        <v>3</v>
      </c>
      <c r="F27" s="2">
        <v>3</v>
      </c>
      <c r="G27" s="2">
        <v>3</v>
      </c>
      <c r="H27" s="18">
        <f>G27+F27+E27</f>
        <v>9</v>
      </c>
      <c r="I27" s="69">
        <v>2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O27"/>
  <sheetViews>
    <sheetView zoomScalePageLayoutView="0" workbookViewId="0" topLeftCell="A1">
      <selection activeCell="H46" sqref="H46"/>
    </sheetView>
  </sheetViews>
  <sheetFormatPr defaultColWidth="8.710937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4" max="11" width="8.7109375" style="0" customWidth="1"/>
    <col min="12" max="15" width="9.140625" style="1" customWidth="1"/>
  </cols>
  <sheetData>
    <row r="2" spans="3:14" ht="15" customHeight="1">
      <c r="C2" s="221" t="s">
        <v>83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3:14" ht="15" customHeight="1"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5" ht="15.75" thickBot="1"/>
    <row r="6" spans="12:14" ht="15.75" thickBot="1">
      <c r="L6" s="213" t="s">
        <v>60</v>
      </c>
      <c r="M6" s="214"/>
      <c r="N6" s="215"/>
    </row>
    <row r="7" spans="3:15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3" t="s">
        <v>21</v>
      </c>
      <c r="I7" s="3" t="s">
        <v>34</v>
      </c>
      <c r="J7" s="71" t="s">
        <v>38</v>
      </c>
      <c r="K7" s="125" t="s">
        <v>40</v>
      </c>
      <c r="L7" s="82" t="s">
        <v>41</v>
      </c>
      <c r="M7" s="82" t="s">
        <v>57</v>
      </c>
      <c r="N7" s="129" t="s">
        <v>58</v>
      </c>
      <c r="O7" s="133" t="s">
        <v>88</v>
      </c>
    </row>
    <row r="8" spans="3:15" ht="15">
      <c r="C8" s="115" t="s">
        <v>28</v>
      </c>
      <c r="D8" s="116">
        <v>25</v>
      </c>
      <c r="E8" s="10">
        <v>19</v>
      </c>
      <c r="F8" s="10">
        <v>1</v>
      </c>
      <c r="G8" s="10">
        <v>1</v>
      </c>
      <c r="H8" s="10">
        <v>1</v>
      </c>
      <c r="I8" s="10">
        <v>1</v>
      </c>
      <c r="J8" s="30">
        <f aca="true" t="shared" si="0" ref="J8:J26">SUM(E8:I8)</f>
        <v>23</v>
      </c>
      <c r="K8" s="126">
        <f>J8-E8-F8</f>
        <v>3</v>
      </c>
      <c r="L8" s="123">
        <v>1</v>
      </c>
      <c r="M8" s="75">
        <v>1</v>
      </c>
      <c r="N8" s="130"/>
      <c r="O8" s="127"/>
    </row>
    <row r="9" spans="3:15" ht="15">
      <c r="C9" s="118" t="s">
        <v>14</v>
      </c>
      <c r="D9" s="117">
        <v>119</v>
      </c>
      <c r="E9" s="7">
        <v>1</v>
      </c>
      <c r="F9" s="7">
        <v>2</v>
      </c>
      <c r="G9" s="7">
        <v>3</v>
      </c>
      <c r="H9" s="7">
        <v>3</v>
      </c>
      <c r="I9" s="7">
        <v>2</v>
      </c>
      <c r="J9" s="31">
        <f t="shared" si="0"/>
        <v>11</v>
      </c>
      <c r="K9" s="127">
        <f>J9-H9-I9</f>
        <v>6</v>
      </c>
      <c r="L9" s="124">
        <v>2</v>
      </c>
      <c r="M9" s="79"/>
      <c r="N9" s="131"/>
      <c r="O9" s="127"/>
    </row>
    <row r="10" spans="3:15" ht="15">
      <c r="C10" s="119" t="s">
        <v>85</v>
      </c>
      <c r="D10" s="120">
        <v>777</v>
      </c>
      <c r="E10" s="2">
        <v>2</v>
      </c>
      <c r="F10" s="2">
        <v>3</v>
      </c>
      <c r="G10" s="2">
        <v>2</v>
      </c>
      <c r="H10" s="2">
        <v>2</v>
      </c>
      <c r="I10" s="2">
        <v>3</v>
      </c>
      <c r="J10" s="31">
        <f t="shared" si="0"/>
        <v>12</v>
      </c>
      <c r="K10" s="127">
        <f>J10-I10-H10</f>
        <v>7</v>
      </c>
      <c r="L10" s="124">
        <v>3</v>
      </c>
      <c r="M10" s="79"/>
      <c r="N10" s="131">
        <v>1</v>
      </c>
      <c r="O10" s="127"/>
    </row>
    <row r="11" spans="3:15" ht="15">
      <c r="C11" s="118" t="s">
        <v>86</v>
      </c>
      <c r="D11" s="117">
        <v>19</v>
      </c>
      <c r="E11" s="7">
        <v>3</v>
      </c>
      <c r="F11" s="7">
        <v>4</v>
      </c>
      <c r="G11" s="7">
        <v>5</v>
      </c>
      <c r="H11" s="7">
        <v>4</v>
      </c>
      <c r="I11" s="7">
        <v>4</v>
      </c>
      <c r="J11" s="31">
        <f t="shared" si="0"/>
        <v>20</v>
      </c>
      <c r="K11" s="127">
        <f>J11-G11-H11</f>
        <v>11</v>
      </c>
      <c r="L11" s="124">
        <v>4</v>
      </c>
      <c r="M11" s="79"/>
      <c r="N11" s="131"/>
      <c r="O11" s="127"/>
    </row>
    <row r="12" spans="3:15" ht="15">
      <c r="C12" s="119" t="s">
        <v>0</v>
      </c>
      <c r="D12" s="120">
        <v>20</v>
      </c>
      <c r="E12" s="2">
        <v>4</v>
      </c>
      <c r="F12" s="2">
        <v>5</v>
      </c>
      <c r="G12" s="2">
        <v>6</v>
      </c>
      <c r="H12" s="2">
        <v>6</v>
      </c>
      <c r="I12" s="2">
        <v>6</v>
      </c>
      <c r="J12" s="31">
        <f t="shared" si="0"/>
        <v>27</v>
      </c>
      <c r="K12" s="127">
        <f>J12-G12-H12</f>
        <v>15</v>
      </c>
      <c r="L12" s="124">
        <v>5</v>
      </c>
      <c r="M12" s="88">
        <v>2</v>
      </c>
      <c r="N12" s="132"/>
      <c r="O12" s="127"/>
    </row>
    <row r="13" spans="3:15" ht="15">
      <c r="C13" s="119" t="s">
        <v>5</v>
      </c>
      <c r="D13" s="120">
        <v>15</v>
      </c>
      <c r="E13" s="2">
        <v>5</v>
      </c>
      <c r="F13" s="2">
        <v>7</v>
      </c>
      <c r="G13" s="2">
        <v>4</v>
      </c>
      <c r="H13" s="2">
        <v>13</v>
      </c>
      <c r="I13" s="2">
        <v>19</v>
      </c>
      <c r="J13" s="31">
        <f t="shared" si="0"/>
        <v>48</v>
      </c>
      <c r="K13" s="127">
        <f>J13-I13-H13</f>
        <v>16</v>
      </c>
      <c r="L13" s="124">
        <v>6</v>
      </c>
      <c r="M13" s="88">
        <v>3</v>
      </c>
      <c r="N13" s="132"/>
      <c r="O13" s="127">
        <v>1</v>
      </c>
    </row>
    <row r="14" spans="3:15" ht="15">
      <c r="C14" s="119" t="s">
        <v>30</v>
      </c>
      <c r="D14" s="120">
        <v>122</v>
      </c>
      <c r="E14" s="2">
        <v>6</v>
      </c>
      <c r="F14" s="2">
        <v>6</v>
      </c>
      <c r="G14" s="2">
        <v>7</v>
      </c>
      <c r="H14" s="2">
        <v>7</v>
      </c>
      <c r="I14" s="2">
        <v>19</v>
      </c>
      <c r="J14" s="31">
        <f t="shared" si="0"/>
        <v>45</v>
      </c>
      <c r="K14" s="127">
        <f>J14-I14-G14</f>
        <v>19</v>
      </c>
      <c r="L14" s="124">
        <v>7</v>
      </c>
      <c r="M14" s="88">
        <v>4</v>
      </c>
      <c r="N14" s="132">
        <v>2</v>
      </c>
      <c r="O14" s="127"/>
    </row>
    <row r="15" spans="3:15" ht="15">
      <c r="C15" s="119" t="s">
        <v>6</v>
      </c>
      <c r="D15" s="120">
        <v>77</v>
      </c>
      <c r="E15" s="2">
        <v>8</v>
      </c>
      <c r="F15" s="2">
        <v>10</v>
      </c>
      <c r="G15" s="2">
        <v>8</v>
      </c>
      <c r="H15" s="2">
        <v>11</v>
      </c>
      <c r="I15" s="2">
        <v>5</v>
      </c>
      <c r="J15" s="31">
        <f t="shared" si="0"/>
        <v>42</v>
      </c>
      <c r="K15" s="127">
        <f>J15-H15-F15</f>
        <v>21</v>
      </c>
      <c r="L15" s="124">
        <v>8</v>
      </c>
      <c r="M15" s="88">
        <v>5</v>
      </c>
      <c r="N15" s="132"/>
      <c r="O15" s="127">
        <v>2</v>
      </c>
    </row>
    <row r="16" spans="3:15" ht="15">
      <c r="C16" s="119" t="s">
        <v>32</v>
      </c>
      <c r="D16" s="120">
        <v>91</v>
      </c>
      <c r="E16" s="2">
        <v>7</v>
      </c>
      <c r="F16" s="2">
        <v>13</v>
      </c>
      <c r="G16" s="2">
        <v>19</v>
      </c>
      <c r="H16" s="2">
        <v>5</v>
      </c>
      <c r="I16" s="2">
        <v>9</v>
      </c>
      <c r="J16" s="31">
        <f t="shared" si="0"/>
        <v>53</v>
      </c>
      <c r="K16" s="127">
        <f>J16-G16-F16</f>
        <v>21</v>
      </c>
      <c r="L16" s="124">
        <v>9</v>
      </c>
      <c r="M16" s="88"/>
      <c r="N16" s="132">
        <v>3</v>
      </c>
      <c r="O16" s="127"/>
    </row>
    <row r="17" spans="3:15" ht="15">
      <c r="C17" s="119" t="s">
        <v>84</v>
      </c>
      <c r="D17" s="120">
        <v>717</v>
      </c>
      <c r="E17" s="2">
        <v>9</v>
      </c>
      <c r="F17" s="2">
        <v>9</v>
      </c>
      <c r="G17" s="2">
        <v>11</v>
      </c>
      <c r="H17" s="2">
        <v>8</v>
      </c>
      <c r="I17" s="2">
        <v>7</v>
      </c>
      <c r="J17" s="31">
        <f t="shared" si="0"/>
        <v>44</v>
      </c>
      <c r="K17" s="127">
        <f>J17-G17-F17</f>
        <v>24</v>
      </c>
      <c r="L17" s="124">
        <v>10</v>
      </c>
      <c r="M17" s="88"/>
      <c r="N17" s="132"/>
      <c r="O17" s="127"/>
    </row>
    <row r="18" spans="3:15" ht="15">
      <c r="C18" s="119" t="s">
        <v>87</v>
      </c>
      <c r="D18" s="120">
        <v>201</v>
      </c>
      <c r="E18" s="2">
        <v>10</v>
      </c>
      <c r="F18" s="2">
        <v>8</v>
      </c>
      <c r="G18" s="2">
        <v>9</v>
      </c>
      <c r="H18" s="2">
        <v>12</v>
      </c>
      <c r="I18" s="2">
        <v>19</v>
      </c>
      <c r="J18" s="31">
        <f t="shared" si="0"/>
        <v>58</v>
      </c>
      <c r="K18" s="127">
        <f>J18-I18-H18</f>
        <v>27</v>
      </c>
      <c r="L18" s="124">
        <v>11</v>
      </c>
      <c r="M18" s="88">
        <v>6</v>
      </c>
      <c r="N18" s="132"/>
      <c r="O18" s="127"/>
    </row>
    <row r="19" spans="3:15" ht="15">
      <c r="C19" s="118" t="s">
        <v>3</v>
      </c>
      <c r="D19" s="117">
        <v>1</v>
      </c>
      <c r="E19" s="7">
        <v>12</v>
      </c>
      <c r="F19" s="7">
        <v>11</v>
      </c>
      <c r="G19" s="7">
        <v>10</v>
      </c>
      <c r="H19" s="7">
        <v>9</v>
      </c>
      <c r="I19" s="7">
        <v>10</v>
      </c>
      <c r="J19" s="31">
        <f t="shared" si="0"/>
        <v>52</v>
      </c>
      <c r="K19" s="127">
        <f>J19-E19-F19</f>
        <v>29</v>
      </c>
      <c r="L19" s="124">
        <v>12</v>
      </c>
      <c r="M19" s="88">
        <v>7</v>
      </c>
      <c r="N19" s="132"/>
      <c r="O19" s="127"/>
    </row>
    <row r="20" spans="3:15" ht="15">
      <c r="C20" s="119" t="s">
        <v>2</v>
      </c>
      <c r="D20" s="120">
        <v>14</v>
      </c>
      <c r="E20" s="2">
        <v>11</v>
      </c>
      <c r="F20" s="2">
        <v>12</v>
      </c>
      <c r="G20" s="2">
        <v>12</v>
      </c>
      <c r="H20" s="2">
        <v>10</v>
      </c>
      <c r="I20" s="2">
        <v>8</v>
      </c>
      <c r="J20" s="31">
        <f t="shared" si="0"/>
        <v>53</v>
      </c>
      <c r="K20" s="127">
        <f>J20-F20-G20</f>
        <v>29</v>
      </c>
      <c r="L20" s="124">
        <v>13</v>
      </c>
      <c r="M20" s="88"/>
      <c r="N20" s="132">
        <v>4</v>
      </c>
      <c r="O20" s="127"/>
    </row>
    <row r="21" spans="3:15" ht="15">
      <c r="C21" s="118" t="s">
        <v>33</v>
      </c>
      <c r="D21" s="117">
        <v>17</v>
      </c>
      <c r="E21" s="7">
        <v>14</v>
      </c>
      <c r="F21" s="7">
        <v>14</v>
      </c>
      <c r="G21" s="7">
        <v>14</v>
      </c>
      <c r="H21" s="7">
        <v>19</v>
      </c>
      <c r="I21" s="7">
        <v>19</v>
      </c>
      <c r="J21" s="31">
        <f t="shared" si="0"/>
        <v>80</v>
      </c>
      <c r="K21" s="127">
        <f>J21-I21-H21</f>
        <v>42</v>
      </c>
      <c r="L21" s="124">
        <v>14</v>
      </c>
      <c r="M21" s="88"/>
      <c r="N21" s="132">
        <v>5</v>
      </c>
      <c r="O21" s="127"/>
    </row>
    <row r="22" spans="3:15" ht="15">
      <c r="C22" s="118" t="s">
        <v>15</v>
      </c>
      <c r="D22" s="117">
        <v>114</v>
      </c>
      <c r="E22" s="7">
        <v>15</v>
      </c>
      <c r="F22" s="7">
        <v>15</v>
      </c>
      <c r="G22" s="7">
        <v>13</v>
      </c>
      <c r="H22" s="7">
        <v>15</v>
      </c>
      <c r="I22" s="7">
        <v>19</v>
      </c>
      <c r="J22" s="31">
        <f t="shared" si="0"/>
        <v>77</v>
      </c>
      <c r="K22" s="127">
        <f>J22-I22-H22</f>
        <v>43</v>
      </c>
      <c r="L22" s="124">
        <v>15</v>
      </c>
      <c r="M22" s="88">
        <v>8</v>
      </c>
      <c r="N22" s="132">
        <v>6</v>
      </c>
      <c r="O22" s="127"/>
    </row>
    <row r="23" spans="3:15" ht="15">
      <c r="C23" s="118" t="s">
        <v>70</v>
      </c>
      <c r="D23" s="117">
        <v>390</v>
      </c>
      <c r="E23" s="7">
        <v>13</v>
      </c>
      <c r="F23" s="7">
        <v>19</v>
      </c>
      <c r="G23" s="7">
        <v>19</v>
      </c>
      <c r="H23" s="7">
        <v>19</v>
      </c>
      <c r="I23" s="7">
        <v>19</v>
      </c>
      <c r="J23" s="31">
        <f t="shared" si="0"/>
        <v>89</v>
      </c>
      <c r="K23" s="127">
        <f>J23-I23-H23</f>
        <v>51</v>
      </c>
      <c r="L23" s="124">
        <v>16</v>
      </c>
      <c r="M23" s="88"/>
      <c r="N23" s="132">
        <v>7</v>
      </c>
      <c r="O23" s="127"/>
    </row>
    <row r="24" spans="3:15" ht="15">
      <c r="C24" s="119" t="s">
        <v>7</v>
      </c>
      <c r="D24" s="120">
        <v>34</v>
      </c>
      <c r="E24" s="2">
        <v>19</v>
      </c>
      <c r="F24" s="2">
        <v>19</v>
      </c>
      <c r="G24" s="2">
        <v>19</v>
      </c>
      <c r="H24" s="2">
        <v>14</v>
      </c>
      <c r="I24" s="2">
        <v>19</v>
      </c>
      <c r="J24" s="31">
        <f t="shared" si="0"/>
        <v>90</v>
      </c>
      <c r="K24" s="127">
        <f>J24-I24-G24</f>
        <v>52</v>
      </c>
      <c r="L24" s="124">
        <v>17</v>
      </c>
      <c r="M24" s="88">
        <v>9</v>
      </c>
      <c r="N24" s="132"/>
      <c r="O24" s="127">
        <v>3</v>
      </c>
    </row>
    <row r="25" spans="3:15" ht="15">
      <c r="C25" s="118" t="s">
        <v>64</v>
      </c>
      <c r="D25" s="117">
        <v>181</v>
      </c>
      <c r="E25" s="7">
        <v>19</v>
      </c>
      <c r="F25" s="7">
        <v>19</v>
      </c>
      <c r="G25" s="7">
        <v>19</v>
      </c>
      <c r="H25" s="7">
        <v>19</v>
      </c>
      <c r="I25" s="7">
        <v>19</v>
      </c>
      <c r="J25" s="31">
        <f t="shared" si="0"/>
        <v>95</v>
      </c>
      <c r="K25" s="127">
        <f>J25-I25-H25</f>
        <v>57</v>
      </c>
      <c r="L25" s="124">
        <v>18</v>
      </c>
      <c r="M25" s="88">
        <v>10</v>
      </c>
      <c r="N25" s="132"/>
      <c r="O25" s="127">
        <v>4</v>
      </c>
    </row>
    <row r="26" spans="3:15" ht="15.75" thickBot="1">
      <c r="C26" s="121" t="s">
        <v>31</v>
      </c>
      <c r="D26" s="122" t="s">
        <v>39</v>
      </c>
      <c r="E26" s="13">
        <v>19</v>
      </c>
      <c r="F26" s="13">
        <v>19</v>
      </c>
      <c r="G26" s="13">
        <v>19</v>
      </c>
      <c r="H26" s="13">
        <v>19</v>
      </c>
      <c r="I26" s="13">
        <v>19</v>
      </c>
      <c r="J26" s="32">
        <f t="shared" si="0"/>
        <v>95</v>
      </c>
      <c r="K26" s="128">
        <f>J26-I26-H26</f>
        <v>57</v>
      </c>
      <c r="L26" s="124">
        <v>18</v>
      </c>
      <c r="M26" s="79">
        <v>10</v>
      </c>
      <c r="N26" s="131">
        <v>8</v>
      </c>
      <c r="O26" s="128"/>
    </row>
    <row r="27" ht="15">
      <c r="N27" s="47"/>
    </row>
  </sheetData>
  <sheetProtection/>
  <mergeCells count="2">
    <mergeCell ref="C2:N3"/>
    <mergeCell ref="L6:N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M25"/>
  <sheetViews>
    <sheetView zoomScalePageLayoutView="0" workbookViewId="0" topLeftCell="A1">
      <selection activeCell="A1" sqref="A1:K19"/>
    </sheetView>
  </sheetViews>
  <sheetFormatPr defaultColWidth="8.710937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4" max="11" width="8.7109375" style="0" customWidth="1"/>
    <col min="12" max="12" width="9.140625" style="1" customWidth="1"/>
  </cols>
  <sheetData>
    <row r="2" spans="3:11" ht="15" customHeight="1">
      <c r="C2" s="222" t="s">
        <v>89</v>
      </c>
      <c r="D2" s="222"/>
      <c r="E2" s="222"/>
      <c r="F2" s="222"/>
      <c r="G2" s="222"/>
      <c r="H2" s="222"/>
      <c r="I2" s="222"/>
      <c r="J2" s="222"/>
      <c r="K2" s="222"/>
    </row>
    <row r="3" spans="3:11" ht="15" customHeight="1">
      <c r="C3" s="222"/>
      <c r="D3" s="222"/>
      <c r="E3" s="222"/>
      <c r="F3" s="222"/>
      <c r="G3" s="222"/>
      <c r="H3" s="222"/>
      <c r="I3" s="222"/>
      <c r="J3" s="222"/>
      <c r="K3" s="222"/>
    </row>
    <row r="6" spans="12:13" ht="15.75" thickBot="1">
      <c r="L6"/>
      <c r="M6" s="1"/>
    </row>
    <row r="7" spans="3:12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71" t="s">
        <v>38</v>
      </c>
      <c r="I7" s="144" t="s">
        <v>68</v>
      </c>
      <c r="J7" s="129" t="s">
        <v>57</v>
      </c>
      <c r="K7" s="82" t="s">
        <v>58</v>
      </c>
      <c r="L7"/>
    </row>
    <row r="8" spans="3:12" ht="15">
      <c r="C8" s="138" t="s">
        <v>2</v>
      </c>
      <c r="D8" s="139">
        <v>14</v>
      </c>
      <c r="E8" s="10">
        <v>1</v>
      </c>
      <c r="F8" s="10">
        <v>1</v>
      </c>
      <c r="G8" s="10">
        <v>1</v>
      </c>
      <c r="H8" s="30">
        <f aca="true" t="shared" si="0" ref="H8:H17">SUM(E8:G8)</f>
        <v>3</v>
      </c>
      <c r="I8" s="145">
        <v>1</v>
      </c>
      <c r="J8" s="130"/>
      <c r="K8" s="140">
        <v>1</v>
      </c>
      <c r="L8"/>
    </row>
    <row r="9" spans="3:12" ht="15">
      <c r="C9" s="134" t="s">
        <v>0</v>
      </c>
      <c r="D9" s="135">
        <v>20</v>
      </c>
      <c r="E9" s="2">
        <v>2</v>
      </c>
      <c r="F9" s="2">
        <v>2</v>
      </c>
      <c r="G9" s="2">
        <v>2</v>
      </c>
      <c r="H9" s="31">
        <f t="shared" si="0"/>
        <v>6</v>
      </c>
      <c r="I9" s="146">
        <v>2</v>
      </c>
      <c r="J9" s="131">
        <v>1</v>
      </c>
      <c r="K9" s="79"/>
      <c r="L9"/>
    </row>
    <row r="10" spans="3:12" ht="15">
      <c r="C10" s="136" t="s">
        <v>8</v>
      </c>
      <c r="D10" s="137">
        <v>111</v>
      </c>
      <c r="E10" s="7">
        <v>3</v>
      </c>
      <c r="F10" s="7">
        <v>3</v>
      </c>
      <c r="G10" s="7">
        <v>3</v>
      </c>
      <c r="H10" s="31">
        <f t="shared" si="0"/>
        <v>9</v>
      </c>
      <c r="I10" s="147">
        <v>3</v>
      </c>
      <c r="J10" s="132">
        <v>2</v>
      </c>
      <c r="K10" s="79">
        <v>2</v>
      </c>
      <c r="L10"/>
    </row>
    <row r="11" spans="3:12" ht="15">
      <c r="C11" s="136" t="s">
        <v>3</v>
      </c>
      <c r="D11" s="137">
        <v>1</v>
      </c>
      <c r="E11" s="7">
        <v>4</v>
      </c>
      <c r="F11" s="7">
        <v>4</v>
      </c>
      <c r="G11" s="7">
        <v>4</v>
      </c>
      <c r="H11" s="31">
        <f t="shared" si="0"/>
        <v>12</v>
      </c>
      <c r="I11" s="147">
        <v>4</v>
      </c>
      <c r="J11" s="132">
        <v>3</v>
      </c>
      <c r="K11" s="79"/>
      <c r="L11"/>
    </row>
    <row r="12" spans="3:12" ht="15">
      <c r="C12" s="134" t="s">
        <v>30</v>
      </c>
      <c r="D12" s="135">
        <v>122</v>
      </c>
      <c r="E12" s="2">
        <v>5</v>
      </c>
      <c r="F12" s="2">
        <v>5</v>
      </c>
      <c r="G12" s="2">
        <v>6</v>
      </c>
      <c r="H12" s="31">
        <f t="shared" si="0"/>
        <v>16</v>
      </c>
      <c r="I12" s="147">
        <v>5</v>
      </c>
      <c r="J12" s="132">
        <v>4</v>
      </c>
      <c r="K12" s="79">
        <v>3</v>
      </c>
      <c r="L12"/>
    </row>
    <row r="13" spans="3:12" ht="15">
      <c r="C13" s="134" t="s">
        <v>32</v>
      </c>
      <c r="D13" s="135">
        <v>91</v>
      </c>
      <c r="E13" s="2">
        <v>6</v>
      </c>
      <c r="F13" s="2">
        <v>6</v>
      </c>
      <c r="G13" s="2">
        <v>5</v>
      </c>
      <c r="H13" s="31">
        <f t="shared" si="0"/>
        <v>17</v>
      </c>
      <c r="I13" s="147">
        <v>6</v>
      </c>
      <c r="J13" s="132"/>
      <c r="K13" s="79">
        <v>4</v>
      </c>
      <c r="L13"/>
    </row>
    <row r="14" spans="3:12" ht="15">
      <c r="C14" s="136" t="s">
        <v>33</v>
      </c>
      <c r="D14" s="137">
        <v>17</v>
      </c>
      <c r="E14" s="7">
        <v>7</v>
      </c>
      <c r="F14" s="7">
        <v>7</v>
      </c>
      <c r="G14" s="7">
        <v>7</v>
      </c>
      <c r="H14" s="31">
        <f t="shared" si="0"/>
        <v>21</v>
      </c>
      <c r="I14" s="147">
        <v>7</v>
      </c>
      <c r="J14" s="132"/>
      <c r="K14" s="79">
        <v>5</v>
      </c>
      <c r="L14"/>
    </row>
    <row r="15" spans="3:12" ht="15">
      <c r="C15" s="136" t="s">
        <v>70</v>
      </c>
      <c r="D15" s="137">
        <v>390</v>
      </c>
      <c r="E15" s="7">
        <v>8</v>
      </c>
      <c r="F15" s="7">
        <v>8</v>
      </c>
      <c r="G15" s="7">
        <v>9</v>
      </c>
      <c r="H15" s="31">
        <f t="shared" si="0"/>
        <v>25</v>
      </c>
      <c r="I15" s="147">
        <v>8</v>
      </c>
      <c r="J15" s="132"/>
      <c r="K15" s="79">
        <v>6</v>
      </c>
      <c r="L15"/>
    </row>
    <row r="16" spans="3:12" ht="15">
      <c r="C16" s="134" t="s">
        <v>1</v>
      </c>
      <c r="D16" s="135">
        <v>57</v>
      </c>
      <c r="E16" s="2">
        <v>9</v>
      </c>
      <c r="F16" s="2">
        <v>9</v>
      </c>
      <c r="G16" s="2">
        <v>8</v>
      </c>
      <c r="H16" s="31">
        <f t="shared" si="0"/>
        <v>26</v>
      </c>
      <c r="I16" s="147">
        <v>9</v>
      </c>
      <c r="J16" s="132">
        <v>5</v>
      </c>
      <c r="K16" s="79">
        <v>7</v>
      </c>
      <c r="L16"/>
    </row>
    <row r="17" spans="3:12" ht="15">
      <c r="C17" s="136" t="s">
        <v>15</v>
      </c>
      <c r="D17" s="137">
        <v>114</v>
      </c>
      <c r="E17" s="7">
        <v>10</v>
      </c>
      <c r="F17" s="7">
        <v>10</v>
      </c>
      <c r="G17" s="7">
        <v>10</v>
      </c>
      <c r="H17" s="31">
        <f t="shared" si="0"/>
        <v>30</v>
      </c>
      <c r="I17" s="146">
        <v>10</v>
      </c>
      <c r="J17" s="131">
        <v>6</v>
      </c>
      <c r="K17" s="79">
        <v>8</v>
      </c>
      <c r="L17"/>
    </row>
    <row r="18" spans="11:12" ht="15">
      <c r="K18" s="1"/>
      <c r="L18"/>
    </row>
    <row r="21" ht="15.75" thickBot="1"/>
    <row r="22" spans="4:12" ht="15.75" thickBot="1">
      <c r="D22" s="3" t="s">
        <v>18</v>
      </c>
      <c r="E22" s="3" t="s">
        <v>17</v>
      </c>
      <c r="F22" s="3" t="s">
        <v>19</v>
      </c>
      <c r="G22" s="3" t="s">
        <v>20</v>
      </c>
      <c r="H22" s="71" t="s">
        <v>38</v>
      </c>
      <c r="I22" s="72" t="s">
        <v>68</v>
      </c>
      <c r="J22" s="1"/>
      <c r="K22" s="1"/>
      <c r="L22"/>
    </row>
    <row r="23" spans="3:12" ht="15">
      <c r="C23" s="138" t="s">
        <v>6</v>
      </c>
      <c r="D23" s="139">
        <v>77</v>
      </c>
      <c r="E23" s="10">
        <v>1</v>
      </c>
      <c r="F23" s="10">
        <v>1</v>
      </c>
      <c r="G23" s="10">
        <v>1</v>
      </c>
      <c r="H23" s="17">
        <f>G23+F23+E23</f>
        <v>3</v>
      </c>
      <c r="I23" s="73">
        <v>1</v>
      </c>
      <c r="J23" s="45"/>
      <c r="K23" s="45"/>
      <c r="L23"/>
    </row>
    <row r="24" spans="3:12" ht="15">
      <c r="C24" s="134" t="s">
        <v>79</v>
      </c>
      <c r="D24" s="114"/>
      <c r="E24" s="2">
        <v>2</v>
      </c>
      <c r="F24" s="141">
        <v>3</v>
      </c>
      <c r="G24" s="2">
        <v>2</v>
      </c>
      <c r="H24" s="18">
        <f>G24+F24+E24</f>
        <v>7</v>
      </c>
      <c r="I24" s="69">
        <v>2</v>
      </c>
      <c r="J24" s="45"/>
      <c r="K24" s="45"/>
      <c r="L24"/>
    </row>
    <row r="25" spans="3:12" ht="15">
      <c r="C25" s="134" t="s">
        <v>7</v>
      </c>
      <c r="D25" s="135">
        <v>15</v>
      </c>
      <c r="E25" s="2">
        <v>4</v>
      </c>
      <c r="F25" s="2">
        <v>2</v>
      </c>
      <c r="G25" s="2">
        <v>3</v>
      </c>
      <c r="H25" s="18">
        <f>G25+F25+E25</f>
        <v>9</v>
      </c>
      <c r="I25" s="69">
        <v>3</v>
      </c>
      <c r="J25" s="45"/>
      <c r="K25" s="45"/>
      <c r="L25"/>
    </row>
  </sheetData>
  <sheetProtection/>
  <mergeCells count="1">
    <mergeCell ref="C2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cp:lastPrinted>2012-08-02T16:03:32Z</cp:lastPrinted>
  <dcterms:created xsi:type="dcterms:W3CDTF">2012-04-29T12:02:49Z</dcterms:created>
  <dcterms:modified xsi:type="dcterms:W3CDTF">2012-10-08T12:43:37Z</dcterms:modified>
  <cp:category/>
  <cp:version/>
  <cp:contentType/>
  <cp:contentStatus/>
</cp:coreProperties>
</file>